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onso\PATRICIA SUSTITUCIÓN\EVOLUCIÓN PLANTILLA\2021\DICIEMBRE\"/>
    </mc:Choice>
  </mc:AlternateContent>
  <xr:revisionPtr revIDLastSave="0" documentId="13_ncr:1_{E3138147-B93F-4D0B-860B-96F57228A24B}" xr6:coauthVersionLast="47" xr6:coauthVersionMax="47" xr10:uidLastSave="{00000000-0000-0000-0000-000000000000}"/>
  <bookViews>
    <workbookView xWindow="28680" yWindow="-120" windowWidth="29040" windowHeight="15840" tabRatio="579" xr2:uid="{00000000-000D-0000-FFFF-FFFF00000000}"/>
  </bookViews>
  <sheets>
    <sheet name="PDI" sheetId="2" r:id="rId1"/>
    <sheet name="PAS" sheetId="1" r:id="rId2"/>
    <sheet name="Personal Técnico e Investigador" sheetId="5" r:id="rId3"/>
    <sheet name="Observaciones" sheetId="4" r:id="rId4"/>
    <sheet name="Categorías" sheetId="6" r:id="rId5"/>
  </sheets>
  <definedNames>
    <definedName name="_xlnm.Print_Area" localSheetId="4">Categorías!$A$1:$E$85</definedName>
    <definedName name="_xlnm.Print_Area" localSheetId="1">PAS!$A$1:$BN$40</definedName>
    <definedName name="_xlnm.Print_Area" localSheetId="0">PDI!$A$1:$CB$31</definedName>
    <definedName name="_xlnm.Print_Area" localSheetId="2">'Personal Técnico e Investigador'!$B$1:$BM$42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12" i="2" l="1"/>
  <c r="BX12" i="2"/>
  <c r="BZ13" i="2"/>
  <c r="CA13" i="2"/>
  <c r="BZ14" i="2"/>
  <c r="CA14" i="2"/>
  <c r="BZ15" i="2"/>
  <c r="CA15" i="2"/>
  <c r="BZ16" i="2"/>
  <c r="CA16" i="2"/>
  <c r="BZ17" i="2"/>
  <c r="CA17" i="2"/>
  <c r="BZ18" i="2"/>
  <c r="CA18" i="2"/>
  <c r="BZ19" i="2"/>
  <c r="CA19" i="2"/>
  <c r="BZ20" i="2"/>
  <c r="CA20" i="2"/>
  <c r="BZ21" i="2"/>
  <c r="CA21" i="2"/>
  <c r="BZ22" i="2"/>
  <c r="CA22" i="2"/>
  <c r="BZ23" i="2"/>
  <c r="CA23" i="2"/>
  <c r="BZ24" i="2"/>
  <c r="CA24" i="2"/>
  <c r="BZ25" i="2"/>
  <c r="CA25" i="2"/>
  <c r="BZ26" i="2"/>
  <c r="CA26" i="2"/>
  <c r="BZ27" i="2"/>
  <c r="CA27" i="2"/>
  <c r="BZ28" i="2"/>
  <c r="CA28" i="2"/>
  <c r="BX22" i="2"/>
  <c r="CA12" i="2"/>
  <c r="BZ12" i="2"/>
  <c r="BX13" i="2"/>
  <c r="BY13" i="2"/>
  <c r="BX14" i="2"/>
  <c r="BY14" i="2"/>
  <c r="BX15" i="2"/>
  <c r="BY15" i="2"/>
  <c r="BX16" i="2"/>
  <c r="BY16" i="2"/>
  <c r="BX17" i="2"/>
  <c r="BY17" i="2"/>
  <c r="BX18" i="2"/>
  <c r="BY18" i="2"/>
  <c r="BX19" i="2"/>
  <c r="BY19" i="2"/>
  <c r="BX20" i="2"/>
  <c r="BY20" i="2"/>
  <c r="BX21" i="2"/>
  <c r="BY21" i="2"/>
  <c r="BY22" i="2"/>
  <c r="BX23" i="2"/>
  <c r="BY23" i="2"/>
  <c r="BX24" i="2"/>
  <c r="BY24" i="2"/>
  <c r="BX25" i="2"/>
  <c r="BY25" i="2"/>
  <c r="BX26" i="2"/>
  <c r="BY26" i="2"/>
  <c r="BX27" i="2"/>
  <c r="BY27" i="2"/>
  <c r="BX28" i="2"/>
  <c r="BY28" i="2"/>
  <c r="BX5" i="2"/>
  <c r="BY5" i="2"/>
  <c r="BX6" i="2"/>
  <c r="BY6" i="2"/>
  <c r="BX7" i="2"/>
  <c r="BY7" i="2"/>
  <c r="BX8" i="2"/>
  <c r="BY8" i="2"/>
  <c r="BX9" i="2"/>
  <c r="BY9" i="2"/>
  <c r="BX10" i="2"/>
  <c r="BY10" i="2"/>
  <c r="BZ4" i="2"/>
  <c r="CA4" i="2"/>
  <c r="BY4" i="2"/>
  <c r="BX4" i="2"/>
  <c r="BF10" i="5" l="1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Z5" i="2"/>
  <c r="CA5" i="2"/>
  <c r="BZ6" i="2"/>
  <c r="CA6" i="2"/>
  <c r="BZ7" i="2"/>
  <c r="CA7" i="2"/>
  <c r="BZ8" i="2"/>
  <c r="CA8" i="2"/>
  <c r="BZ9" i="2"/>
  <c r="CA9" i="2"/>
  <c r="BZ10" i="2"/>
  <c r="CA10" i="2"/>
  <c r="BJ18" i="2" l="1"/>
  <c r="AY30" i="2" l="1"/>
  <c r="AS30" i="2"/>
  <c r="AM30" i="2"/>
  <c r="AG30" i="2"/>
  <c r="H29" i="5" l="1"/>
  <c r="M29" i="5"/>
  <c r="R29" i="5"/>
  <c r="W29" i="5"/>
  <c r="T29" i="5" s="1"/>
  <c r="AB29" i="5"/>
  <c r="Y29" i="5" s="1"/>
  <c r="AG29" i="5"/>
  <c r="AD29" i="5" s="1"/>
  <c r="AL29" i="5"/>
  <c r="AI29" i="5" s="1"/>
  <c r="AQ29" i="5"/>
  <c r="AP29" i="5" s="1"/>
  <c r="AV29" i="5"/>
  <c r="AS29" i="5" s="1"/>
  <c r="BA29" i="5"/>
  <c r="AZ29" i="5" s="1"/>
  <c r="BE29" i="5"/>
  <c r="BK29" i="5"/>
  <c r="BJ29" i="5" l="1"/>
  <c r="BM29" i="5"/>
  <c r="BL29" i="5"/>
  <c r="BC29" i="5"/>
  <c r="AX29" i="5"/>
  <c r="AK29" i="5"/>
  <c r="AF29" i="5"/>
  <c r="V29" i="5"/>
  <c r="BH29" i="5"/>
  <c r="AU29" i="5"/>
  <c r="AN29" i="5"/>
  <c r="AA29" i="5"/>
  <c r="L5" i="1"/>
  <c r="Q5" i="1"/>
  <c r="V5" i="1"/>
  <c r="AA5" i="1"/>
  <c r="Z5" i="1" s="1"/>
  <c r="AF5" i="1"/>
  <c r="AK5" i="1"/>
  <c r="AH5" i="1" s="1"/>
  <c r="AP5" i="1"/>
  <c r="AM5" i="1" s="1"/>
  <c r="AU5" i="1"/>
  <c r="AT5" i="1" s="1"/>
  <c r="AZ5" i="1"/>
  <c r="BE5" i="1"/>
  <c r="BJ5" i="1"/>
  <c r="BK5" i="1" s="1"/>
  <c r="L6" i="1"/>
  <c r="Q6" i="1"/>
  <c r="V6" i="1"/>
  <c r="AA6" i="1"/>
  <c r="X6" i="1" s="1"/>
  <c r="AF6" i="1"/>
  <c r="AK6" i="1"/>
  <c r="AH6" i="1" s="1"/>
  <c r="AP6" i="1"/>
  <c r="AU6" i="1"/>
  <c r="AR6" i="1" s="1"/>
  <c r="AZ6" i="1"/>
  <c r="AW6" i="1" s="1"/>
  <c r="BE6" i="1"/>
  <c r="BJ6" i="1"/>
  <c r="L7" i="1"/>
  <c r="K7" i="1" s="1"/>
  <c r="Q7" i="1"/>
  <c r="N7" i="1" s="1"/>
  <c r="V7" i="1"/>
  <c r="AA7" i="1"/>
  <c r="X7" i="1" s="1"/>
  <c r="AF7" i="1"/>
  <c r="AK7" i="1"/>
  <c r="AJ7" i="1" s="1"/>
  <c r="AP7" i="1"/>
  <c r="AM7" i="1" s="1"/>
  <c r="AU7" i="1"/>
  <c r="AZ7" i="1"/>
  <c r="AW7" i="1" s="1"/>
  <c r="BE7" i="1"/>
  <c r="BJ7" i="1"/>
  <c r="L8" i="1"/>
  <c r="K8" i="1" s="1"/>
  <c r="Q8" i="1"/>
  <c r="V8" i="1"/>
  <c r="AA8" i="1"/>
  <c r="X8" i="1" s="1"/>
  <c r="AF8" i="1"/>
  <c r="AK8" i="1"/>
  <c r="AP8" i="1"/>
  <c r="AO8" i="1" s="1"/>
  <c r="AU8" i="1"/>
  <c r="AR8" i="1" s="1"/>
  <c r="AZ8" i="1"/>
  <c r="AW8" i="1" s="1"/>
  <c r="BE8" i="1"/>
  <c r="BJ8" i="1"/>
  <c r="L9" i="1"/>
  <c r="K9" i="1" s="1"/>
  <c r="Q9" i="1"/>
  <c r="V9" i="1"/>
  <c r="AA9" i="1"/>
  <c r="Z9" i="1" s="1"/>
  <c r="AF9" i="1"/>
  <c r="AK9" i="1"/>
  <c r="AP9" i="1"/>
  <c r="AM9" i="1" s="1"/>
  <c r="AU9" i="1"/>
  <c r="AZ9" i="1"/>
  <c r="AW9" i="1" s="1"/>
  <c r="BE9" i="1"/>
  <c r="BJ9" i="1"/>
  <c r="L10" i="1"/>
  <c r="I10" i="1" s="1"/>
  <c r="Q10" i="1"/>
  <c r="V10" i="1"/>
  <c r="AA10" i="1"/>
  <c r="X10" i="1" s="1"/>
  <c r="AF10" i="1"/>
  <c r="AK10" i="1"/>
  <c r="AH10" i="1" s="1"/>
  <c r="AP10" i="1"/>
  <c r="AM10" i="1" s="1"/>
  <c r="AU10" i="1"/>
  <c r="AR10" i="1" s="1"/>
  <c r="AZ10" i="1"/>
  <c r="AY10" i="1" s="1"/>
  <c r="BE10" i="1"/>
  <c r="BJ10" i="1"/>
  <c r="L11" i="1"/>
  <c r="K11" i="1" s="1"/>
  <c r="Q11" i="1"/>
  <c r="V11" i="1"/>
  <c r="AA11" i="1"/>
  <c r="X11" i="1" s="1"/>
  <c r="AF11" i="1"/>
  <c r="AK11" i="1"/>
  <c r="AJ11" i="1" s="1"/>
  <c r="AP11" i="1"/>
  <c r="AM11" i="1" s="1"/>
  <c r="AU11" i="1"/>
  <c r="AZ11" i="1"/>
  <c r="AW11" i="1" s="1"/>
  <c r="BE11" i="1"/>
  <c r="BJ11" i="1"/>
  <c r="L12" i="1"/>
  <c r="I12" i="1" s="1"/>
  <c r="Q12" i="1"/>
  <c r="V12" i="1"/>
  <c r="AA12" i="1"/>
  <c r="AF12" i="1"/>
  <c r="AK12" i="1"/>
  <c r="AP12" i="1"/>
  <c r="AO12" i="1" s="1"/>
  <c r="AU12" i="1"/>
  <c r="AT12" i="1" s="1"/>
  <c r="AZ12" i="1"/>
  <c r="BE12" i="1"/>
  <c r="BJ12" i="1"/>
  <c r="L13" i="1"/>
  <c r="Q13" i="1"/>
  <c r="V13" i="1"/>
  <c r="AA13" i="1"/>
  <c r="Z13" i="1" s="1"/>
  <c r="AF13" i="1"/>
  <c r="AC13" i="1" s="1"/>
  <c r="AK13" i="1"/>
  <c r="AH13" i="1" s="1"/>
  <c r="AP13" i="1"/>
  <c r="AM13" i="1" s="1"/>
  <c r="AU13" i="1"/>
  <c r="AT13" i="1" s="1"/>
  <c r="AZ13" i="1"/>
  <c r="BE13" i="1"/>
  <c r="BJ13" i="1"/>
  <c r="L14" i="1"/>
  <c r="I14" i="1" s="1"/>
  <c r="P14" i="1"/>
  <c r="Q14" i="1"/>
  <c r="N14" i="1" s="1"/>
  <c r="V14" i="1"/>
  <c r="AA14" i="1"/>
  <c r="X14" i="1" s="1"/>
  <c r="AF14" i="1"/>
  <c r="AK14" i="1"/>
  <c r="AH14" i="1" s="1"/>
  <c r="AP14" i="1"/>
  <c r="AM14" i="1" s="1"/>
  <c r="AU14" i="1"/>
  <c r="AR14" i="1" s="1"/>
  <c r="AZ14" i="1"/>
  <c r="AY14" i="1" s="1"/>
  <c r="BE14" i="1"/>
  <c r="BJ14" i="1"/>
  <c r="H15" i="1"/>
  <c r="J15" i="1"/>
  <c r="M15" i="1"/>
  <c r="O15" i="1"/>
  <c r="R15" i="1"/>
  <c r="T15" i="1"/>
  <c r="W15" i="1"/>
  <c r="Y15" i="1"/>
  <c r="AB15" i="1"/>
  <c r="AD15" i="1"/>
  <c r="AG15" i="1"/>
  <c r="AI15" i="1"/>
  <c r="AL15" i="1"/>
  <c r="AN15" i="1"/>
  <c r="AQ15" i="1"/>
  <c r="AS15" i="1"/>
  <c r="AV15" i="1"/>
  <c r="AX15" i="1"/>
  <c r="BA15" i="1"/>
  <c r="BC15" i="1"/>
  <c r="BF15" i="1"/>
  <c r="BH15" i="1"/>
  <c r="L16" i="1"/>
  <c r="Q16" i="1"/>
  <c r="V16" i="1"/>
  <c r="AA16" i="1"/>
  <c r="AF16" i="1"/>
  <c r="AK16" i="1"/>
  <c r="AJ16" i="1" s="1"/>
  <c r="AP16" i="1"/>
  <c r="AU16" i="1"/>
  <c r="AZ16" i="1"/>
  <c r="BE16" i="1"/>
  <c r="BJ16" i="1"/>
  <c r="L17" i="1"/>
  <c r="Q17" i="1"/>
  <c r="V17" i="1"/>
  <c r="AA17" i="1"/>
  <c r="AF17" i="1"/>
  <c r="AK17" i="1"/>
  <c r="AP17" i="1"/>
  <c r="AO17" i="1" s="1"/>
  <c r="AU17" i="1"/>
  <c r="AZ17" i="1"/>
  <c r="BE17" i="1"/>
  <c r="BJ17" i="1"/>
  <c r="L18" i="1"/>
  <c r="Q18" i="1"/>
  <c r="V18" i="1"/>
  <c r="AA18" i="1"/>
  <c r="Z18" i="1" s="1"/>
  <c r="AF18" i="1"/>
  <c r="AK18" i="1"/>
  <c r="AP18" i="1"/>
  <c r="AU18" i="1"/>
  <c r="AR18" i="1" s="1"/>
  <c r="AZ18" i="1"/>
  <c r="AY18" i="1" s="1"/>
  <c r="BE18" i="1"/>
  <c r="BJ18" i="1"/>
  <c r="L19" i="1"/>
  <c r="I19" i="1" s="1"/>
  <c r="Q19" i="1"/>
  <c r="V19" i="1"/>
  <c r="AA19" i="1"/>
  <c r="Z19" i="1" s="1"/>
  <c r="AF19" i="1"/>
  <c r="AK19" i="1"/>
  <c r="AJ19" i="1" s="1"/>
  <c r="AP19" i="1"/>
  <c r="AU19" i="1"/>
  <c r="AZ19" i="1"/>
  <c r="AW19" i="1" s="1"/>
  <c r="BE19" i="1"/>
  <c r="BJ19" i="1"/>
  <c r="L20" i="1"/>
  <c r="I20" i="1" s="1"/>
  <c r="Q20" i="1"/>
  <c r="V20" i="1"/>
  <c r="AA20" i="1"/>
  <c r="AF20" i="1"/>
  <c r="AK20" i="1"/>
  <c r="AP20" i="1"/>
  <c r="AU20" i="1"/>
  <c r="AR20" i="1" s="1"/>
  <c r="AZ20" i="1"/>
  <c r="BE20" i="1"/>
  <c r="BJ20" i="1"/>
  <c r="L21" i="1"/>
  <c r="Q21" i="1"/>
  <c r="V21" i="1"/>
  <c r="AA21" i="1"/>
  <c r="AF21" i="1"/>
  <c r="AK21" i="1"/>
  <c r="AP21" i="1"/>
  <c r="AM21" i="1" s="1"/>
  <c r="AU21" i="1"/>
  <c r="AT21" i="1" s="1"/>
  <c r="AZ21" i="1"/>
  <c r="BE21" i="1"/>
  <c r="BJ21" i="1"/>
  <c r="L22" i="1"/>
  <c r="Q22" i="1"/>
  <c r="V22" i="1"/>
  <c r="AA22" i="1"/>
  <c r="AF22" i="1"/>
  <c r="AK22" i="1"/>
  <c r="AP22" i="1"/>
  <c r="AO22" i="1" s="1"/>
  <c r="AU22" i="1"/>
  <c r="AZ22" i="1"/>
  <c r="BE22" i="1"/>
  <c r="BJ22" i="1"/>
  <c r="H23" i="1"/>
  <c r="J23" i="1"/>
  <c r="M23" i="1"/>
  <c r="O23" i="1"/>
  <c r="R23" i="1"/>
  <c r="T23" i="1"/>
  <c r="W23" i="1"/>
  <c r="Y23" i="1"/>
  <c r="AB23" i="1"/>
  <c r="AD23" i="1"/>
  <c r="AG23" i="1"/>
  <c r="AI23" i="1"/>
  <c r="AL23" i="1"/>
  <c r="AN23" i="1"/>
  <c r="AQ23" i="1"/>
  <c r="AS23" i="1"/>
  <c r="AV23" i="1"/>
  <c r="AX23" i="1"/>
  <c r="BA23" i="1"/>
  <c r="BC23" i="1"/>
  <c r="BF23" i="1"/>
  <c r="BH23" i="1"/>
  <c r="L25" i="1"/>
  <c r="K25" i="1" s="1"/>
  <c r="Q25" i="1"/>
  <c r="V25" i="1"/>
  <c r="AA25" i="1"/>
  <c r="X25" i="1" s="1"/>
  <c r="AF25" i="1"/>
  <c r="AK25" i="1"/>
  <c r="AJ25" i="1" s="1"/>
  <c r="AP25" i="1"/>
  <c r="AU25" i="1"/>
  <c r="AR25" i="1" s="1"/>
  <c r="AZ25" i="1"/>
  <c r="AY25" i="1" s="1"/>
  <c r="BE25" i="1"/>
  <c r="BJ25" i="1"/>
  <c r="L26" i="1"/>
  <c r="Q26" i="1"/>
  <c r="V26" i="1"/>
  <c r="AA26" i="1"/>
  <c r="Z26" i="1" s="1"/>
  <c r="AF26" i="1"/>
  <c r="AK26" i="1"/>
  <c r="AH26" i="1" s="1"/>
  <c r="AP26" i="1"/>
  <c r="AM26" i="1" s="1"/>
  <c r="AU26" i="1"/>
  <c r="AR26" i="1" s="1"/>
  <c r="AZ26" i="1"/>
  <c r="AY26" i="1" s="1"/>
  <c r="BE26" i="1"/>
  <c r="BJ26" i="1"/>
  <c r="H27" i="1"/>
  <c r="J27" i="1"/>
  <c r="M27" i="1"/>
  <c r="O27" i="1"/>
  <c r="R27" i="1"/>
  <c r="T27" i="1"/>
  <c r="W27" i="1"/>
  <c r="Y27" i="1"/>
  <c r="AB27" i="1"/>
  <c r="AD27" i="1"/>
  <c r="AG27" i="1"/>
  <c r="AI27" i="1"/>
  <c r="AL27" i="1"/>
  <c r="AN27" i="1"/>
  <c r="AQ27" i="1"/>
  <c r="AS27" i="1"/>
  <c r="AV27" i="1"/>
  <c r="AX27" i="1"/>
  <c r="BA27" i="1"/>
  <c r="BC27" i="1"/>
  <c r="BF27" i="1"/>
  <c r="BH27" i="1"/>
  <c r="L28" i="1"/>
  <c r="Q28" i="1"/>
  <c r="V28" i="1"/>
  <c r="AA28" i="1"/>
  <c r="AF28" i="1"/>
  <c r="AK28" i="1"/>
  <c r="AH28" i="1" s="1"/>
  <c r="AP28" i="1"/>
  <c r="AM28" i="1" s="1"/>
  <c r="AU28" i="1"/>
  <c r="AZ28" i="1"/>
  <c r="BE28" i="1"/>
  <c r="BJ28" i="1"/>
  <c r="L29" i="1"/>
  <c r="Q29" i="1"/>
  <c r="V29" i="1"/>
  <c r="AA29" i="1"/>
  <c r="Z29" i="1" s="1"/>
  <c r="AF29" i="1"/>
  <c r="AK29" i="1"/>
  <c r="AP29" i="1"/>
  <c r="AM29" i="1" s="1"/>
  <c r="AU29" i="1"/>
  <c r="AT29" i="1" s="1"/>
  <c r="AZ29" i="1"/>
  <c r="BE29" i="1"/>
  <c r="BJ29" i="1"/>
  <c r="L30" i="1"/>
  <c r="Q30" i="1"/>
  <c r="V30" i="1"/>
  <c r="AA30" i="1"/>
  <c r="X30" i="1" s="1"/>
  <c r="AF30" i="1"/>
  <c r="AK30" i="1"/>
  <c r="AP30" i="1"/>
  <c r="AU30" i="1"/>
  <c r="AZ30" i="1"/>
  <c r="AY30" i="1" s="1"/>
  <c r="BE30" i="1"/>
  <c r="BJ30" i="1"/>
  <c r="L31" i="1"/>
  <c r="I31" i="1" s="1"/>
  <c r="Q31" i="1"/>
  <c r="V31" i="1"/>
  <c r="AA31" i="1"/>
  <c r="AF31" i="1"/>
  <c r="AK31" i="1"/>
  <c r="AJ31" i="1" s="1"/>
  <c r="AP31" i="1"/>
  <c r="AU31" i="1"/>
  <c r="AZ31" i="1"/>
  <c r="AW31" i="1" s="1"/>
  <c r="BE31" i="1"/>
  <c r="BJ31" i="1"/>
  <c r="H32" i="1"/>
  <c r="J32" i="1"/>
  <c r="M32" i="1"/>
  <c r="O32" i="1"/>
  <c r="R32" i="1"/>
  <c r="T32" i="1"/>
  <c r="W32" i="1"/>
  <c r="Y32" i="1"/>
  <c r="AB32" i="1"/>
  <c r="AD32" i="1"/>
  <c r="AG32" i="1"/>
  <c r="AI32" i="1"/>
  <c r="AL32" i="1"/>
  <c r="AN32" i="1"/>
  <c r="AQ32" i="1"/>
  <c r="AS32" i="1"/>
  <c r="AV32" i="1"/>
  <c r="AX32" i="1"/>
  <c r="BA32" i="1"/>
  <c r="BC32" i="1"/>
  <c r="BF32" i="1"/>
  <c r="BH32" i="1"/>
  <c r="L33" i="1"/>
  <c r="I33" i="1" s="1"/>
  <c r="Q33" i="1"/>
  <c r="V33" i="1"/>
  <c r="AA33" i="1"/>
  <c r="AF33" i="1"/>
  <c r="AK33" i="1"/>
  <c r="AJ33" i="1" s="1"/>
  <c r="AP33" i="1"/>
  <c r="AU33" i="1"/>
  <c r="AZ33" i="1"/>
  <c r="AW33" i="1" s="1"/>
  <c r="BE33" i="1"/>
  <c r="BJ33" i="1"/>
  <c r="L34" i="1"/>
  <c r="Q34" i="1"/>
  <c r="V34" i="1"/>
  <c r="AA34" i="1"/>
  <c r="AF34" i="1"/>
  <c r="AK34" i="1"/>
  <c r="AH34" i="1" s="1"/>
  <c r="AP34" i="1"/>
  <c r="AO34" i="1" s="1"/>
  <c r="AU34" i="1"/>
  <c r="AZ34" i="1"/>
  <c r="BE34" i="1"/>
  <c r="BJ34" i="1"/>
  <c r="L35" i="1"/>
  <c r="Q35" i="1"/>
  <c r="V35" i="1"/>
  <c r="AA35" i="1"/>
  <c r="Z35" i="1" s="1"/>
  <c r="AF35" i="1"/>
  <c r="AK35" i="1"/>
  <c r="AP35" i="1"/>
  <c r="AM35" i="1" s="1"/>
  <c r="AU35" i="1"/>
  <c r="AT35" i="1" s="1"/>
  <c r="AZ35" i="1"/>
  <c r="BE35" i="1"/>
  <c r="BJ35" i="1"/>
  <c r="L36" i="1"/>
  <c r="Q36" i="1"/>
  <c r="V36" i="1"/>
  <c r="AA36" i="1"/>
  <c r="X36" i="1" s="1"/>
  <c r="AF36" i="1"/>
  <c r="AK36" i="1"/>
  <c r="AP36" i="1"/>
  <c r="AO36" i="1" s="1"/>
  <c r="AU36" i="1"/>
  <c r="AR36" i="1" s="1"/>
  <c r="AZ36" i="1"/>
  <c r="BE36" i="1"/>
  <c r="BJ36" i="1"/>
  <c r="H37" i="1"/>
  <c r="J37" i="1"/>
  <c r="J38" i="1" s="1"/>
  <c r="M37" i="1"/>
  <c r="O37" i="1"/>
  <c r="R37" i="1"/>
  <c r="T37" i="1"/>
  <c r="W37" i="1"/>
  <c r="Y37" i="1"/>
  <c r="Y38" i="1" s="1"/>
  <c r="AB37" i="1"/>
  <c r="AD37" i="1"/>
  <c r="AG37" i="1"/>
  <c r="AI37" i="1"/>
  <c r="AL37" i="1"/>
  <c r="AN37" i="1"/>
  <c r="AQ37" i="1"/>
  <c r="AS37" i="1"/>
  <c r="AS38" i="1" s="1"/>
  <c r="AV37" i="1"/>
  <c r="AX37" i="1"/>
  <c r="BA37" i="1"/>
  <c r="BC37" i="1"/>
  <c r="BF37" i="1"/>
  <c r="BH37" i="1"/>
  <c r="AV38" i="1"/>
  <c r="BL35" i="1" l="1"/>
  <c r="BK35" i="1"/>
  <c r="BL36" i="1"/>
  <c r="BK36" i="1"/>
  <c r="BL33" i="1"/>
  <c r="BK33" i="1"/>
  <c r="BI34" i="1"/>
  <c r="BL34" i="1"/>
  <c r="BK34" i="1"/>
  <c r="BL29" i="1"/>
  <c r="BK29" i="1"/>
  <c r="BL30" i="1"/>
  <c r="BK30" i="1"/>
  <c r="BI28" i="1"/>
  <c r="BL28" i="1"/>
  <c r="BK28" i="1"/>
  <c r="BL31" i="1"/>
  <c r="BK31" i="1"/>
  <c r="BL26" i="1"/>
  <c r="BK26" i="1"/>
  <c r="BG25" i="1"/>
  <c r="BL25" i="1"/>
  <c r="BK25" i="1"/>
  <c r="BI21" i="1"/>
  <c r="BL21" i="1"/>
  <c r="BK21" i="1"/>
  <c r="BL17" i="1"/>
  <c r="BK17" i="1"/>
  <c r="BL22" i="1"/>
  <c r="BK22" i="1"/>
  <c r="BL18" i="1"/>
  <c r="BK18" i="1"/>
  <c r="BL19" i="1"/>
  <c r="BK19" i="1"/>
  <c r="BL20" i="1"/>
  <c r="BK20" i="1"/>
  <c r="BG16" i="1"/>
  <c r="BL16" i="1"/>
  <c r="BK16" i="1"/>
  <c r="BG6" i="1"/>
  <c r="BK6" i="1"/>
  <c r="BL6" i="1"/>
  <c r="BG14" i="1"/>
  <c r="BK14" i="1"/>
  <c r="BL14" i="1"/>
  <c r="BK13" i="1"/>
  <c r="BL13" i="1"/>
  <c r="BK9" i="1"/>
  <c r="BL9" i="1"/>
  <c r="BL5" i="1"/>
  <c r="BG11" i="1"/>
  <c r="BK11" i="1"/>
  <c r="BL11" i="1"/>
  <c r="BG7" i="1"/>
  <c r="BK7" i="1"/>
  <c r="BL7" i="1"/>
  <c r="BG10" i="1"/>
  <c r="BK10" i="1"/>
  <c r="BL10" i="1"/>
  <c r="BK12" i="1"/>
  <c r="BL12" i="1"/>
  <c r="BI8" i="1"/>
  <c r="BK8" i="1"/>
  <c r="BL8" i="1"/>
  <c r="BB34" i="1"/>
  <c r="BB36" i="1"/>
  <c r="BD31" i="1"/>
  <c r="BB28" i="1"/>
  <c r="BD25" i="1"/>
  <c r="BB26" i="1"/>
  <c r="BD19" i="1"/>
  <c r="BD21" i="1"/>
  <c r="BB20" i="1"/>
  <c r="BD17" i="1"/>
  <c r="BB22" i="1"/>
  <c r="BB18" i="1"/>
  <c r="BB13" i="1"/>
  <c r="BB9" i="1"/>
  <c r="BB5" i="1"/>
  <c r="BB12" i="1"/>
  <c r="BB8" i="1"/>
  <c r="BB6" i="1"/>
  <c r="AW10" i="1"/>
  <c r="AT36" i="1"/>
  <c r="AM8" i="1"/>
  <c r="AC36" i="1"/>
  <c r="AE30" i="1"/>
  <c r="AE31" i="1"/>
  <c r="AE25" i="1"/>
  <c r="AE26" i="1"/>
  <c r="AC21" i="1"/>
  <c r="AE22" i="1"/>
  <c r="AC19" i="1"/>
  <c r="AE20" i="1"/>
  <c r="AC9" i="1"/>
  <c r="AC11" i="1"/>
  <c r="AE10" i="1"/>
  <c r="AE9" i="1"/>
  <c r="AC8" i="1"/>
  <c r="AE13" i="1"/>
  <c r="AC12" i="1"/>
  <c r="AE5" i="1"/>
  <c r="AC6" i="1"/>
  <c r="AW30" i="1"/>
  <c r="BB19" i="1"/>
  <c r="AT8" i="1"/>
  <c r="AX24" i="1"/>
  <c r="AX39" i="1" s="1"/>
  <c r="Z7" i="1"/>
  <c r="AT6" i="1"/>
  <c r="AR5" i="1"/>
  <c r="S5" i="1"/>
  <c r="AO29" i="1"/>
  <c r="U28" i="1"/>
  <c r="BJ32" i="1"/>
  <c r="BG32" i="1" s="1"/>
  <c r="AG38" i="1"/>
  <c r="S29" i="1"/>
  <c r="BE27" i="1"/>
  <c r="BD27" i="1" s="1"/>
  <c r="U25" i="1"/>
  <c r="AN24" i="1"/>
  <c r="AN39" i="1" s="1"/>
  <c r="J24" i="1"/>
  <c r="J39" i="1" s="1"/>
  <c r="U20" i="1"/>
  <c r="AM17" i="1"/>
  <c r="S17" i="1"/>
  <c r="BD12" i="1"/>
  <c r="U12" i="1"/>
  <c r="U34" i="1"/>
  <c r="S6" i="1"/>
  <c r="S35" i="1"/>
  <c r="AT18" i="1"/>
  <c r="S16" i="1"/>
  <c r="AJ13" i="1"/>
  <c r="S13" i="1"/>
  <c r="AR12" i="1"/>
  <c r="S10" i="1"/>
  <c r="S9" i="1"/>
  <c r="AY7" i="1"/>
  <c r="BF38" i="1"/>
  <c r="R38" i="1"/>
  <c r="U26" i="1"/>
  <c r="BF24" i="1"/>
  <c r="R24" i="1"/>
  <c r="S21" i="1"/>
  <c r="T38" i="1"/>
  <c r="R39" i="1"/>
  <c r="U13" i="1"/>
  <c r="S12" i="1"/>
  <c r="U9" i="1"/>
  <c r="AX38" i="1"/>
  <c r="AS24" i="1"/>
  <c r="AS39" i="1" s="1"/>
  <c r="U21" i="1"/>
  <c r="AG24" i="1"/>
  <c r="AG39" i="1" s="1"/>
  <c r="M24" i="1"/>
  <c r="BE15" i="1"/>
  <c r="BD15" i="1" s="1"/>
  <c r="AY11" i="1"/>
  <c r="BD9" i="1"/>
  <c r="BD5" i="1"/>
  <c r="U35" i="1"/>
  <c r="AC31" i="1"/>
  <c r="AJ28" i="1"/>
  <c r="BD26" i="1"/>
  <c r="AT26" i="1"/>
  <c r="AD24" i="1"/>
  <c r="AD39" i="1" s="1"/>
  <c r="S25" i="1"/>
  <c r="BB17" i="1"/>
  <c r="BI10" i="1"/>
  <c r="N18" i="1"/>
  <c r="N13" i="1"/>
  <c r="Z36" i="1"/>
  <c r="AY33" i="1"/>
  <c r="P33" i="1"/>
  <c r="AU32" i="1"/>
  <c r="AR32" i="1" s="1"/>
  <c r="N28" i="1"/>
  <c r="AT25" i="1"/>
  <c r="P25" i="1"/>
  <c r="K19" i="1"/>
  <c r="Z14" i="1"/>
  <c r="AE12" i="1"/>
  <c r="AJ10" i="1"/>
  <c r="AO9" i="1"/>
  <c r="BD8" i="1"/>
  <c r="U5" i="1"/>
  <c r="AU37" i="1"/>
  <c r="AR37" i="1" s="1"/>
  <c r="AR35" i="1"/>
  <c r="AJ34" i="1"/>
  <c r="AY31" i="1"/>
  <c r="Z30" i="1"/>
  <c r="U29" i="1"/>
  <c r="AU27" i="1"/>
  <c r="AT27" i="1" s="1"/>
  <c r="V27" i="1"/>
  <c r="U27" i="1" s="1"/>
  <c r="AJ26" i="1"/>
  <c r="P26" i="1"/>
  <c r="BB25" i="1"/>
  <c r="BG21" i="1"/>
  <c r="AR21" i="1"/>
  <c r="P21" i="1"/>
  <c r="BD20" i="1"/>
  <c r="AE19" i="1"/>
  <c r="X18" i="1"/>
  <c r="AH16" i="1"/>
  <c r="AW14" i="1"/>
  <c r="BD13" i="1"/>
  <c r="AM12" i="1"/>
  <c r="AO11" i="1"/>
  <c r="AE11" i="1"/>
  <c r="AO10" i="1"/>
  <c r="AE8" i="1"/>
  <c r="N8" i="1"/>
  <c r="AO7" i="1"/>
  <c r="P7" i="1"/>
  <c r="BI6" i="1"/>
  <c r="AJ6" i="1"/>
  <c r="Z6" i="1"/>
  <c r="AJ5" i="1"/>
  <c r="AC5" i="1"/>
  <c r="P5" i="1"/>
  <c r="N36" i="1"/>
  <c r="X19" i="1"/>
  <c r="BD18" i="1"/>
  <c r="AO14" i="1"/>
  <c r="AR13" i="1"/>
  <c r="N12" i="1"/>
  <c r="P11" i="1"/>
  <c r="Z10" i="1"/>
  <c r="N9" i="1"/>
  <c r="AH7" i="1"/>
  <c r="S34" i="1"/>
  <c r="P31" i="1"/>
  <c r="N22" i="1"/>
  <c r="P19" i="1"/>
  <c r="AF23" i="1"/>
  <c r="AC23" i="1" s="1"/>
  <c r="N16" i="1"/>
  <c r="N10" i="1"/>
  <c r="P10" i="1"/>
  <c r="N11" i="1"/>
  <c r="P8" i="1"/>
  <c r="BG35" i="1"/>
  <c r="BI35" i="1"/>
  <c r="N34" i="1"/>
  <c r="P34" i="1"/>
  <c r="BG29" i="1"/>
  <c r="BI29" i="1"/>
  <c r="BG13" i="1"/>
  <c r="BI13" i="1"/>
  <c r="AR11" i="1"/>
  <c r="AT11" i="1"/>
  <c r="S11" i="1"/>
  <c r="U11" i="1"/>
  <c r="U8" i="1"/>
  <c r="S8" i="1"/>
  <c r="AR7" i="1"/>
  <c r="AT7" i="1"/>
  <c r="AU15" i="1"/>
  <c r="AR15" i="1" s="1"/>
  <c r="AM6" i="1"/>
  <c r="AP15" i="1"/>
  <c r="AM15" i="1" s="1"/>
  <c r="AO6" i="1"/>
  <c r="N6" i="1"/>
  <c r="P6" i="1"/>
  <c r="AE36" i="1"/>
  <c r="BD34" i="1"/>
  <c r="P28" i="1"/>
  <c r="Z25" i="1"/>
  <c r="AH20" i="1"/>
  <c r="AJ20" i="1"/>
  <c r="AV24" i="1"/>
  <c r="AV39" i="1" s="1"/>
  <c r="AW12" i="1"/>
  <c r="AY12" i="1"/>
  <c r="BD11" i="1"/>
  <c r="BB11" i="1"/>
  <c r="BG9" i="1"/>
  <c r="BI9" i="1"/>
  <c r="AH9" i="1"/>
  <c r="AJ9" i="1"/>
  <c r="BD7" i="1"/>
  <c r="BB7" i="1"/>
  <c r="S7" i="1"/>
  <c r="U7" i="1"/>
  <c r="AW5" i="1"/>
  <c r="AY5" i="1"/>
  <c r="BB14" i="1"/>
  <c r="BD14" i="1"/>
  <c r="AY36" i="1"/>
  <c r="AW36" i="1"/>
  <c r="AO35" i="1"/>
  <c r="AC33" i="1"/>
  <c r="AF37" i="1"/>
  <c r="AE37" i="1" s="1"/>
  <c r="AE33" i="1"/>
  <c r="AD38" i="1"/>
  <c r="AR30" i="1"/>
  <c r="AT30" i="1"/>
  <c r="X29" i="1"/>
  <c r="BD28" i="1"/>
  <c r="BI25" i="1"/>
  <c r="AH25" i="1"/>
  <c r="BI20" i="1"/>
  <c r="BG20" i="1"/>
  <c r="AC18" i="1"/>
  <c r="AE18" i="1"/>
  <c r="AL24" i="1"/>
  <c r="AL39" i="1" s="1"/>
  <c r="S14" i="1"/>
  <c r="U14" i="1"/>
  <c r="BI12" i="1"/>
  <c r="BG12" i="1"/>
  <c r="X12" i="1"/>
  <c r="Z12" i="1"/>
  <c r="BB10" i="1"/>
  <c r="BD10" i="1"/>
  <c r="AT9" i="1"/>
  <c r="AR9" i="1"/>
  <c r="AC7" i="1"/>
  <c r="AE7" i="1"/>
  <c r="BG5" i="1"/>
  <c r="BJ15" i="1"/>
  <c r="BI15" i="1" s="1"/>
  <c r="BI5" i="1"/>
  <c r="AM25" i="1"/>
  <c r="AO25" i="1"/>
  <c r="BI17" i="1"/>
  <c r="BG17" i="1"/>
  <c r="AA37" i="1"/>
  <c r="X37" i="1" s="1"/>
  <c r="AZ32" i="1"/>
  <c r="AY32" i="1" s="1"/>
  <c r="BJ27" i="1"/>
  <c r="BI27" i="1" s="1"/>
  <c r="AP27" i="1"/>
  <c r="AO27" i="1" s="1"/>
  <c r="AK27" i="1"/>
  <c r="AH27" i="1" s="1"/>
  <c r="AR22" i="1"/>
  <c r="AT22" i="1"/>
  <c r="X22" i="1"/>
  <c r="Z22" i="1"/>
  <c r="BB16" i="1"/>
  <c r="BD16" i="1"/>
  <c r="AE14" i="1"/>
  <c r="AC14" i="1"/>
  <c r="AW13" i="1"/>
  <c r="AY13" i="1"/>
  <c r="AH12" i="1"/>
  <c r="AJ12" i="1"/>
  <c r="AH8" i="1"/>
  <c r="AK15" i="1"/>
  <c r="AH15" i="1" s="1"/>
  <c r="AJ8" i="1"/>
  <c r="BH38" i="1"/>
  <c r="M39" i="1"/>
  <c r="AO21" i="1"/>
  <c r="AY19" i="1"/>
  <c r="N19" i="1"/>
  <c r="AW18" i="1"/>
  <c r="U17" i="1"/>
  <c r="P16" i="1"/>
  <c r="BB15" i="1"/>
  <c r="V15" i="1"/>
  <c r="U15" i="1" s="1"/>
  <c r="BI14" i="1"/>
  <c r="AT14" i="1"/>
  <c r="AJ14" i="1"/>
  <c r="AO13" i="1"/>
  <c r="X13" i="1"/>
  <c r="P13" i="1"/>
  <c r="P12" i="1"/>
  <c r="BI11" i="1"/>
  <c r="AH11" i="1"/>
  <c r="Z11" i="1"/>
  <c r="AT10" i="1"/>
  <c r="AC10" i="1"/>
  <c r="U10" i="1"/>
  <c r="AY9" i="1"/>
  <c r="X9" i="1"/>
  <c r="P9" i="1"/>
  <c r="BG8" i="1"/>
  <c r="AY8" i="1"/>
  <c r="Z8" i="1"/>
  <c r="BI7" i="1"/>
  <c r="BD6" i="1"/>
  <c r="U6" i="1"/>
  <c r="AO5" i="1"/>
  <c r="X5" i="1"/>
  <c r="N5" i="1"/>
  <c r="AN38" i="1"/>
  <c r="AW26" i="1"/>
  <c r="AO26" i="1"/>
  <c r="N25" i="1"/>
  <c r="AC22" i="1"/>
  <c r="AA15" i="1"/>
  <c r="X15" i="1" s="1"/>
  <c r="H38" i="1"/>
  <c r="K36" i="1"/>
  <c r="K33" i="1"/>
  <c r="K31" i="1"/>
  <c r="K30" i="1"/>
  <c r="L32" i="1"/>
  <c r="I32" i="1" s="1"/>
  <c r="K26" i="1"/>
  <c r="H24" i="1"/>
  <c r="H39" i="1" s="1"/>
  <c r="K20" i="1"/>
  <c r="I13" i="1"/>
  <c r="K5" i="1"/>
  <c r="K13" i="1"/>
  <c r="I11" i="1"/>
  <c r="I7" i="1"/>
  <c r="I6" i="1"/>
  <c r="K14" i="1"/>
  <c r="K12" i="1"/>
  <c r="K10" i="1"/>
  <c r="I9" i="1"/>
  <c r="I8" i="1"/>
  <c r="I5" i="1"/>
  <c r="AJ35" i="1"/>
  <c r="AH35" i="1"/>
  <c r="K34" i="1"/>
  <c r="I34" i="1"/>
  <c r="AK37" i="1"/>
  <c r="AJ37" i="1" s="1"/>
  <c r="AM36" i="1"/>
  <c r="BD35" i="1"/>
  <c r="BB35" i="1"/>
  <c r="AM34" i="1"/>
  <c r="BG33" i="1"/>
  <c r="BJ37" i="1"/>
  <c r="BG37" i="1" s="1"/>
  <c r="BI33" i="1"/>
  <c r="AB38" i="1"/>
  <c r="N31" i="1"/>
  <c r="BD36" i="1"/>
  <c r="AH36" i="1"/>
  <c r="AJ36" i="1"/>
  <c r="AW35" i="1"/>
  <c r="AY35" i="1"/>
  <c r="BG34" i="1"/>
  <c r="AY34" i="1"/>
  <c r="AW34" i="1"/>
  <c r="AZ37" i="1"/>
  <c r="X34" i="1"/>
  <c r="Z34" i="1"/>
  <c r="BD33" i="1"/>
  <c r="BE37" i="1"/>
  <c r="BD37" i="1" s="1"/>
  <c r="AH33" i="1"/>
  <c r="Z33" i="1"/>
  <c r="X33" i="1"/>
  <c r="AQ38" i="1"/>
  <c r="V32" i="1"/>
  <c r="AH31" i="1"/>
  <c r="Z31" i="1"/>
  <c r="X31" i="1"/>
  <c r="BB30" i="1"/>
  <c r="BD30" i="1"/>
  <c r="I30" i="1"/>
  <c r="BD29" i="1"/>
  <c r="BE32" i="1"/>
  <c r="BB29" i="1"/>
  <c r="AC29" i="1"/>
  <c r="AE29" i="1"/>
  <c r="AE28" i="1"/>
  <c r="AC28" i="1"/>
  <c r="AF32" i="1"/>
  <c r="Y24" i="1"/>
  <c r="AW22" i="1"/>
  <c r="AY22" i="1"/>
  <c r="AJ21" i="1"/>
  <c r="AK23" i="1"/>
  <c r="AH21" i="1"/>
  <c r="X20" i="1"/>
  <c r="Z20" i="1"/>
  <c r="K18" i="1"/>
  <c r="I18" i="1"/>
  <c r="BA38" i="1"/>
  <c r="M38" i="1"/>
  <c r="Q37" i="1"/>
  <c r="P37" i="1" s="1"/>
  <c r="L37" i="1"/>
  <c r="P36" i="1"/>
  <c r="X35" i="1"/>
  <c r="P35" i="1"/>
  <c r="N35" i="1"/>
  <c r="AR34" i="1"/>
  <c r="AT34" i="1"/>
  <c r="BB33" i="1"/>
  <c r="AT33" i="1"/>
  <c r="AR33" i="1"/>
  <c r="S33" i="1"/>
  <c r="V37" i="1"/>
  <c r="U33" i="1"/>
  <c r="BB31" i="1"/>
  <c r="AT31" i="1"/>
  <c r="AR31" i="1"/>
  <c r="S31" i="1"/>
  <c r="U31" i="1"/>
  <c r="AC30" i="1"/>
  <c r="U30" i="1"/>
  <c r="S30" i="1"/>
  <c r="AW29" i="1"/>
  <c r="AY29" i="1"/>
  <c r="BG28" i="1"/>
  <c r="AY28" i="1"/>
  <c r="AW28" i="1"/>
  <c r="X28" i="1"/>
  <c r="AA32" i="1"/>
  <c r="Z28" i="1"/>
  <c r="AA27" i="1"/>
  <c r="Z27" i="1" s="1"/>
  <c r="BA24" i="1"/>
  <c r="AH22" i="1"/>
  <c r="AJ22" i="1"/>
  <c r="I22" i="1"/>
  <c r="K22" i="1"/>
  <c r="AY20" i="1"/>
  <c r="AW20" i="1"/>
  <c r="Z17" i="1"/>
  <c r="X17" i="1"/>
  <c r="BI36" i="1"/>
  <c r="BG36" i="1"/>
  <c r="AM33" i="1"/>
  <c r="AP37" i="1"/>
  <c r="AO33" i="1"/>
  <c r="AL38" i="1"/>
  <c r="AO30" i="1"/>
  <c r="AM30" i="1"/>
  <c r="N30" i="1"/>
  <c r="P30" i="1"/>
  <c r="P29" i="1"/>
  <c r="Q32" i="1"/>
  <c r="N29" i="1"/>
  <c r="AR28" i="1"/>
  <c r="AT28" i="1"/>
  <c r="AW27" i="1"/>
  <c r="T24" i="1"/>
  <c r="BI22" i="1"/>
  <c r="BG22" i="1"/>
  <c r="AW21" i="1"/>
  <c r="AY21" i="1"/>
  <c r="X21" i="1"/>
  <c r="Z21" i="1"/>
  <c r="N20" i="1"/>
  <c r="P20" i="1"/>
  <c r="AM19" i="1"/>
  <c r="AO19" i="1"/>
  <c r="I35" i="1"/>
  <c r="K35" i="1"/>
  <c r="AM31" i="1"/>
  <c r="AO31" i="1"/>
  <c r="U36" i="1"/>
  <c r="S36" i="1"/>
  <c r="I36" i="1"/>
  <c r="AC35" i="1"/>
  <c r="AE35" i="1"/>
  <c r="AE34" i="1"/>
  <c r="AC34" i="1"/>
  <c r="N33" i="1"/>
  <c r="AI38" i="1"/>
  <c r="BG31" i="1"/>
  <c r="BI31" i="1"/>
  <c r="BI30" i="1"/>
  <c r="BG30" i="1"/>
  <c r="AH30" i="1"/>
  <c r="AJ30" i="1"/>
  <c r="AR29" i="1"/>
  <c r="AJ29" i="1"/>
  <c r="AK32" i="1"/>
  <c r="AH29" i="1"/>
  <c r="I29" i="1"/>
  <c r="K29" i="1"/>
  <c r="AP32" i="1"/>
  <c r="AO28" i="1"/>
  <c r="S28" i="1"/>
  <c r="K28" i="1"/>
  <c r="I28" i="1"/>
  <c r="AI24" i="1"/>
  <c r="U22" i="1"/>
  <c r="S22" i="1"/>
  <c r="I21" i="1"/>
  <c r="K21" i="1"/>
  <c r="AM20" i="1"/>
  <c r="AO20" i="1"/>
  <c r="BI18" i="1"/>
  <c r="BG18" i="1"/>
  <c r="AO18" i="1"/>
  <c r="AM18" i="1"/>
  <c r="AR17" i="1"/>
  <c r="AU23" i="1"/>
  <c r="AR23" i="1" s="1"/>
  <c r="AT17" i="1"/>
  <c r="AY16" i="1"/>
  <c r="AW16" i="1"/>
  <c r="X16" i="1"/>
  <c r="Z16" i="1"/>
  <c r="AW32" i="1"/>
  <c r="O38" i="1"/>
  <c r="Q27" i="1"/>
  <c r="N27" i="1" s="1"/>
  <c r="AW25" i="1"/>
  <c r="AZ27" i="1"/>
  <c r="AY27" i="1" s="1"/>
  <c r="I25" i="1"/>
  <c r="L27" i="1"/>
  <c r="I27" i="1" s="1"/>
  <c r="BH24" i="1"/>
  <c r="AB24" i="1"/>
  <c r="BE23" i="1"/>
  <c r="BB23" i="1" s="1"/>
  <c r="AZ23" i="1"/>
  <c r="S19" i="1"/>
  <c r="U19" i="1"/>
  <c r="U18" i="1"/>
  <c r="S18" i="1"/>
  <c r="P17" i="1"/>
  <c r="N17" i="1"/>
  <c r="AR16" i="1"/>
  <c r="AT16" i="1"/>
  <c r="U16" i="1"/>
  <c r="V23" i="1"/>
  <c r="S23" i="1" s="1"/>
  <c r="AH18" i="1"/>
  <c r="AJ18" i="1"/>
  <c r="AJ17" i="1"/>
  <c r="AH17" i="1"/>
  <c r="I17" i="1"/>
  <c r="K17" i="1"/>
  <c r="AO16" i="1"/>
  <c r="AP23" i="1"/>
  <c r="K16" i="1"/>
  <c r="I16" i="1"/>
  <c r="AQ24" i="1"/>
  <c r="W24" i="1"/>
  <c r="O24" i="1"/>
  <c r="BC38" i="1"/>
  <c r="W38" i="1"/>
  <c r="AC25" i="1"/>
  <c r="AF27" i="1"/>
  <c r="AA23" i="1"/>
  <c r="X23" i="1" s="1"/>
  <c r="Q23" i="1"/>
  <c r="P23" i="1" s="1"/>
  <c r="L23" i="1"/>
  <c r="BD22" i="1"/>
  <c r="AM22" i="1"/>
  <c r="P22" i="1"/>
  <c r="BB21" i="1"/>
  <c r="AE21" i="1"/>
  <c r="N21" i="1"/>
  <c r="AT20" i="1"/>
  <c r="AC20" i="1"/>
  <c r="S20" i="1"/>
  <c r="AT19" i="1"/>
  <c r="AR19" i="1"/>
  <c r="AH19" i="1"/>
  <c r="P18" i="1"/>
  <c r="AW17" i="1"/>
  <c r="AY17" i="1"/>
  <c r="AC17" i="1"/>
  <c r="AE17" i="1"/>
  <c r="BI16" i="1"/>
  <c r="BJ23" i="1"/>
  <c r="AM16" i="1"/>
  <c r="AE16" i="1"/>
  <c r="AC16" i="1"/>
  <c r="BC24" i="1"/>
  <c r="Q15" i="1"/>
  <c r="P15" i="1" s="1"/>
  <c r="AE6" i="1"/>
  <c r="AF15" i="1"/>
  <c r="AY6" i="1"/>
  <c r="AZ15" i="1"/>
  <c r="K6" i="1"/>
  <c r="L15" i="1"/>
  <c r="BF39" i="1" l="1"/>
  <c r="BI32" i="1"/>
  <c r="BB27" i="1"/>
  <c r="X27" i="1"/>
  <c r="AO15" i="1"/>
  <c r="AM27" i="1"/>
  <c r="AE23" i="1"/>
  <c r="S27" i="1"/>
  <c r="AJ27" i="1"/>
  <c r="AT15" i="1"/>
  <c r="AU24" i="1"/>
  <c r="AU39" i="1" s="1"/>
  <c r="AT39" i="1" s="1"/>
  <c r="AT23" i="1"/>
  <c r="L38" i="1"/>
  <c r="I38" i="1" s="1"/>
  <c r="Z37" i="1"/>
  <c r="AA24" i="1"/>
  <c r="AA39" i="1" s="1"/>
  <c r="Z15" i="1"/>
  <c r="BG15" i="1"/>
  <c r="AP38" i="1"/>
  <c r="AO38" i="1" s="1"/>
  <c r="AT32" i="1"/>
  <c r="BI37" i="1"/>
  <c r="AT37" i="1"/>
  <c r="AR27" i="1"/>
  <c r="AU38" i="1"/>
  <c r="AT38" i="1" s="1"/>
  <c r="V24" i="1"/>
  <c r="V39" i="1" s="1"/>
  <c r="S39" i="1" s="1"/>
  <c r="BG27" i="1"/>
  <c r="AJ15" i="1"/>
  <c r="N23" i="1"/>
  <c r="N15" i="1"/>
  <c r="S15" i="1"/>
  <c r="AK24" i="1"/>
  <c r="AH24" i="1" s="1"/>
  <c r="BB37" i="1"/>
  <c r="AC37" i="1"/>
  <c r="K32" i="1"/>
  <c r="AW15" i="1"/>
  <c r="AZ24" i="1"/>
  <c r="AH32" i="1"/>
  <c r="AK38" i="1"/>
  <c r="AH38" i="1" s="1"/>
  <c r="T39" i="1"/>
  <c r="BA39" i="1"/>
  <c r="AA38" i="1"/>
  <c r="Z38" i="1" s="1"/>
  <c r="X32" i="1"/>
  <c r="Z32" i="1"/>
  <c r="AO32" i="1"/>
  <c r="Z24" i="1"/>
  <c r="Y39" i="1"/>
  <c r="AF38" i="1"/>
  <c r="AE38" i="1" s="1"/>
  <c r="AE32" i="1"/>
  <c r="Q24" i="1"/>
  <c r="P24" i="1" s="1"/>
  <c r="BC39" i="1"/>
  <c r="I23" i="1"/>
  <c r="K23" i="1"/>
  <c r="O39" i="1"/>
  <c r="AY15" i="1"/>
  <c r="AH23" i="1"/>
  <c r="AB39" i="1"/>
  <c r="AH37" i="1"/>
  <c r="AJ32" i="1"/>
  <c r="U23" i="1"/>
  <c r="K27" i="1"/>
  <c r="K37" i="1"/>
  <c r="I37" i="1"/>
  <c r="Z23" i="1"/>
  <c r="AZ38" i="1"/>
  <c r="AW37" i="1"/>
  <c r="AY37" i="1"/>
  <c r="AQ39" i="1"/>
  <c r="I15" i="1"/>
  <c r="L24" i="1"/>
  <c r="BG23" i="1"/>
  <c r="BJ24" i="1"/>
  <c r="BI24" i="1" s="1"/>
  <c r="AC27" i="1"/>
  <c r="AE27" i="1"/>
  <c r="AY23" i="1"/>
  <c r="AW23" i="1"/>
  <c r="AJ23" i="1"/>
  <c r="BI23" i="1"/>
  <c r="AM32" i="1"/>
  <c r="AM37" i="1"/>
  <c r="AO37" i="1"/>
  <c r="S37" i="1"/>
  <c r="U37" i="1"/>
  <c r="BE38" i="1"/>
  <c r="BB38" i="1" s="1"/>
  <c r="BB32" i="1"/>
  <c r="BD32" i="1"/>
  <c r="V38" i="1"/>
  <c r="S32" i="1"/>
  <c r="N37" i="1"/>
  <c r="BJ38" i="1"/>
  <c r="AC32" i="1"/>
  <c r="AO23" i="1"/>
  <c r="AP24" i="1"/>
  <c r="AM23" i="1"/>
  <c r="AC15" i="1"/>
  <c r="AF24" i="1"/>
  <c r="AE15" i="1"/>
  <c r="W39" i="1"/>
  <c r="BE24" i="1"/>
  <c r="BE39" i="1" s="1"/>
  <c r="BD23" i="1"/>
  <c r="BH39" i="1"/>
  <c r="U32" i="1"/>
  <c r="K15" i="1"/>
  <c r="AI39" i="1"/>
  <c r="P27" i="1"/>
  <c r="Q38" i="1"/>
  <c r="N38" i="1" s="1"/>
  <c r="N32" i="1"/>
  <c r="P32" i="1"/>
  <c r="X39" i="1" l="1"/>
  <c r="AR39" i="1"/>
  <c r="X24" i="1"/>
  <c r="AR24" i="1"/>
  <c r="K38" i="1"/>
  <c r="Z39" i="1"/>
  <c r="AT24" i="1"/>
  <c r="U39" i="1"/>
  <c r="S24" i="1"/>
  <c r="U24" i="1"/>
  <c r="AK39" i="1"/>
  <c r="AH39" i="1" s="1"/>
  <c r="BD38" i="1"/>
  <c r="X38" i="1"/>
  <c r="AM38" i="1"/>
  <c r="AR38" i="1"/>
  <c r="P38" i="1"/>
  <c r="BD39" i="1"/>
  <c r="BB39" i="1"/>
  <c r="AJ24" i="1"/>
  <c r="AC38" i="1"/>
  <c r="AF39" i="1"/>
  <c r="AE39" i="1" s="1"/>
  <c r="AE24" i="1"/>
  <c r="BJ39" i="1"/>
  <c r="BG39" i="1" s="1"/>
  <c r="BG24" i="1"/>
  <c r="AC24" i="1"/>
  <c r="U38" i="1"/>
  <c r="S38" i="1"/>
  <c r="AJ38" i="1"/>
  <c r="AY38" i="1"/>
  <c r="AW38" i="1"/>
  <c r="BD24" i="1"/>
  <c r="BI38" i="1"/>
  <c r="BG38" i="1"/>
  <c r="L39" i="1"/>
  <c r="I24" i="1"/>
  <c r="K24" i="1"/>
  <c r="Q39" i="1"/>
  <c r="N39" i="1" s="1"/>
  <c r="N24" i="1"/>
  <c r="AZ39" i="1"/>
  <c r="AY24" i="1"/>
  <c r="AW24" i="1"/>
  <c r="AP39" i="1"/>
  <c r="AO24" i="1"/>
  <c r="AM24" i="1"/>
  <c r="BB24" i="1"/>
  <c r="AJ39" i="1" l="1"/>
  <c r="BI39" i="1"/>
  <c r="AC39" i="1"/>
  <c r="K39" i="1"/>
  <c r="I39" i="1"/>
  <c r="P39" i="1"/>
  <c r="AM39" i="1"/>
  <c r="AO39" i="1"/>
  <c r="AY39" i="1"/>
  <c r="AW39" i="1"/>
  <c r="BP18" i="2" l="1"/>
  <c r="AV22" i="5" l="1"/>
  <c r="AV23" i="5"/>
  <c r="AV24" i="5"/>
  <c r="AQ22" i="5" l="1"/>
  <c r="AQ23" i="5"/>
  <c r="AQ24" i="5"/>
  <c r="AL22" i="5" l="1"/>
  <c r="AL23" i="5"/>
  <c r="AI23" i="5" s="1"/>
  <c r="AL24" i="5"/>
  <c r="AG22" i="5" l="1"/>
  <c r="AG23" i="5"/>
  <c r="AD23" i="5" s="1"/>
  <c r="AF23" i="5" l="1"/>
  <c r="H23" i="5"/>
  <c r="M23" i="5"/>
  <c r="R23" i="5"/>
  <c r="O23" i="5" s="1"/>
  <c r="W23" i="5"/>
  <c r="AB23" i="5"/>
  <c r="BK23" i="5"/>
  <c r="M21" i="5"/>
  <c r="R21" i="5"/>
  <c r="O21" i="5" s="1"/>
  <c r="W21" i="5"/>
  <c r="T21" i="5" s="1"/>
  <c r="AB21" i="5"/>
  <c r="Y21" i="5" s="1"/>
  <c r="AG21" i="5"/>
  <c r="AL21" i="5"/>
  <c r="AK21" i="5" s="1"/>
  <c r="AQ21" i="5"/>
  <c r="AN21" i="5" s="1"/>
  <c r="AV21" i="5"/>
  <c r="BA21" i="5"/>
  <c r="AX21" i="5" s="1"/>
  <c r="BK21" i="5"/>
  <c r="H21" i="5"/>
  <c r="BL23" i="5" l="1"/>
  <c r="BM23" i="5"/>
  <c r="BM21" i="5"/>
  <c r="BL21" i="5"/>
  <c r="J21" i="5"/>
  <c r="BH21" i="5"/>
  <c r="BE21" i="5"/>
  <c r="AS21" i="5"/>
  <c r="AD21" i="5"/>
  <c r="BJ21" i="5"/>
  <c r="BC21" i="5"/>
  <c r="AP21" i="5"/>
  <c r="Y23" i="5"/>
  <c r="AI21" i="5"/>
  <c r="AU21" i="5"/>
  <c r="AA21" i="5"/>
  <c r="AZ21" i="5"/>
  <c r="AF21" i="5"/>
  <c r="R36" i="5" l="1"/>
  <c r="W36" i="5"/>
  <c r="V36" i="5" s="1"/>
  <c r="AB36" i="5"/>
  <c r="Y36" i="5" s="1"/>
  <c r="AG36" i="5"/>
  <c r="AL36" i="5"/>
  <c r="AI36" i="5" s="1"/>
  <c r="AQ36" i="5"/>
  <c r="AP36" i="5" s="1"/>
  <c r="AV36" i="5"/>
  <c r="BA36" i="5"/>
  <c r="AX36" i="5" s="1"/>
  <c r="BK36" i="5"/>
  <c r="H8" i="5"/>
  <c r="M8" i="5"/>
  <c r="R8" i="5"/>
  <c r="W8" i="5"/>
  <c r="AB8" i="5"/>
  <c r="AG8" i="5"/>
  <c r="AL8" i="5"/>
  <c r="AQ8" i="5"/>
  <c r="AV8" i="5"/>
  <c r="BA8" i="5"/>
  <c r="BF8" i="5"/>
  <c r="BK8" i="5"/>
  <c r="BL8" i="5" l="1"/>
  <c r="BM8" i="5"/>
  <c r="BL36" i="5"/>
  <c r="BM36" i="5"/>
  <c r="AN36" i="5"/>
  <c r="AA36" i="5"/>
  <c r="BJ36" i="5"/>
  <c r="BC36" i="5"/>
  <c r="AU36" i="5"/>
  <c r="BH36" i="5"/>
  <c r="AS36" i="5"/>
  <c r="AD36" i="5"/>
  <c r="T36" i="5"/>
  <c r="AZ36" i="5"/>
  <c r="AF36" i="5"/>
  <c r="BE36" i="5"/>
  <c r="AK36" i="5"/>
  <c r="Q36" i="5"/>
  <c r="M36" i="5" l="1"/>
  <c r="J36" i="5" l="1"/>
  <c r="L36" i="5"/>
  <c r="BK11" i="5"/>
  <c r="BA11" i="5"/>
  <c r="AV11" i="5"/>
  <c r="AQ11" i="5"/>
  <c r="AL11" i="5"/>
  <c r="AG11" i="5"/>
  <c r="AB11" i="5"/>
  <c r="W11" i="5"/>
  <c r="R11" i="5"/>
  <c r="M11" i="5"/>
  <c r="H11" i="5"/>
  <c r="BL11" i="5" l="1"/>
  <c r="BM11" i="5"/>
  <c r="H36" i="5"/>
  <c r="G36" i="5" l="1"/>
  <c r="E36" i="5"/>
  <c r="C27" i="1"/>
  <c r="E27" i="1"/>
  <c r="F42" i="5" l="1"/>
  <c r="D42" i="5"/>
  <c r="H41" i="5"/>
  <c r="H40" i="5"/>
  <c r="H39" i="5"/>
  <c r="H38" i="5"/>
  <c r="H37" i="5"/>
  <c r="H35" i="5"/>
  <c r="H34" i="5"/>
  <c r="H33" i="5"/>
  <c r="H32" i="5"/>
  <c r="H31" i="5"/>
  <c r="H30" i="5"/>
  <c r="H28" i="5"/>
  <c r="H27" i="5"/>
  <c r="H26" i="5"/>
  <c r="H25" i="5"/>
  <c r="H24" i="5"/>
  <c r="H22" i="5"/>
  <c r="H20" i="5"/>
  <c r="H19" i="5"/>
  <c r="H18" i="5"/>
  <c r="H17" i="5"/>
  <c r="H16" i="5"/>
  <c r="H15" i="5"/>
  <c r="H14" i="5"/>
  <c r="H13" i="5"/>
  <c r="H12" i="5"/>
  <c r="H10" i="5"/>
  <c r="H9" i="5"/>
  <c r="H7" i="5"/>
  <c r="H6" i="5"/>
  <c r="H5" i="5"/>
  <c r="H4" i="5"/>
  <c r="K42" i="5"/>
  <c r="I42" i="5"/>
  <c r="M41" i="5"/>
  <c r="M40" i="5"/>
  <c r="M39" i="5"/>
  <c r="M38" i="5"/>
  <c r="M37" i="5"/>
  <c r="M35" i="5"/>
  <c r="M34" i="5"/>
  <c r="M33" i="5"/>
  <c r="M32" i="5"/>
  <c r="M31" i="5"/>
  <c r="M30" i="5"/>
  <c r="M28" i="5"/>
  <c r="M27" i="5"/>
  <c r="M26" i="5"/>
  <c r="M25" i="5"/>
  <c r="M24" i="5"/>
  <c r="M22" i="5"/>
  <c r="M20" i="5"/>
  <c r="M19" i="5"/>
  <c r="L19" i="5"/>
  <c r="M18" i="5"/>
  <c r="M17" i="5"/>
  <c r="M16" i="5"/>
  <c r="M15" i="5"/>
  <c r="M14" i="5"/>
  <c r="M13" i="5"/>
  <c r="M12" i="5"/>
  <c r="M10" i="5"/>
  <c r="M9" i="5"/>
  <c r="M7" i="5"/>
  <c r="M6" i="5"/>
  <c r="M5" i="5"/>
  <c r="M4" i="5"/>
  <c r="P42" i="5"/>
  <c r="N42" i="5"/>
  <c r="R41" i="5"/>
  <c r="Q41" i="5" s="1"/>
  <c r="R40" i="5"/>
  <c r="O40" i="5" s="1"/>
  <c r="R39" i="5"/>
  <c r="Q39" i="5" s="1"/>
  <c r="R38" i="5"/>
  <c r="Q38" i="5" s="1"/>
  <c r="R37" i="5"/>
  <c r="Q37" i="5" s="1"/>
  <c r="R35" i="5"/>
  <c r="O35" i="5" s="1"/>
  <c r="R34" i="5"/>
  <c r="Q34" i="5" s="1"/>
  <c r="R33" i="5"/>
  <c r="Q33" i="5" s="1"/>
  <c r="R32" i="5"/>
  <c r="Q32" i="5" s="1"/>
  <c r="R31" i="5"/>
  <c r="O31" i="5" s="1"/>
  <c r="R30" i="5"/>
  <c r="R28" i="5"/>
  <c r="Q28" i="5" s="1"/>
  <c r="R27" i="5"/>
  <c r="Q27" i="5" s="1"/>
  <c r="R26" i="5"/>
  <c r="O26" i="5" s="1"/>
  <c r="R25" i="5"/>
  <c r="Q25" i="5" s="1"/>
  <c r="R24" i="5"/>
  <c r="R22" i="5"/>
  <c r="R20" i="5"/>
  <c r="Q20" i="5" s="1"/>
  <c r="R19" i="5"/>
  <c r="Q19" i="5" s="1"/>
  <c r="R18" i="5"/>
  <c r="O18" i="5" s="1"/>
  <c r="R17" i="5"/>
  <c r="Q17" i="5" s="1"/>
  <c r="R16" i="5"/>
  <c r="R15" i="5"/>
  <c r="R14" i="5"/>
  <c r="O14" i="5" s="1"/>
  <c r="R13" i="5"/>
  <c r="R12" i="5"/>
  <c r="R10" i="5"/>
  <c r="Q10" i="5" s="1"/>
  <c r="R9" i="5"/>
  <c r="O9" i="5" s="1"/>
  <c r="R7" i="5"/>
  <c r="R6" i="5"/>
  <c r="R5" i="5"/>
  <c r="Q5" i="5" s="1"/>
  <c r="R4" i="5"/>
  <c r="U42" i="5"/>
  <c r="S42" i="5"/>
  <c r="W41" i="5"/>
  <c r="W40" i="5"/>
  <c r="W39" i="5"/>
  <c r="W38" i="5"/>
  <c r="W37" i="5"/>
  <c r="W35" i="5"/>
  <c r="W34" i="5"/>
  <c r="W33" i="5"/>
  <c r="W32" i="5"/>
  <c r="W31" i="5"/>
  <c r="W30" i="5"/>
  <c r="W28" i="5"/>
  <c r="W27" i="5"/>
  <c r="W26" i="5"/>
  <c r="W25" i="5"/>
  <c r="W24" i="5"/>
  <c r="W22" i="5"/>
  <c r="W20" i="5"/>
  <c r="W19" i="5"/>
  <c r="W18" i="5"/>
  <c r="W17" i="5"/>
  <c r="W16" i="5"/>
  <c r="W15" i="5"/>
  <c r="W14" i="5"/>
  <c r="W13" i="5"/>
  <c r="W12" i="5"/>
  <c r="W10" i="5"/>
  <c r="W9" i="5"/>
  <c r="W7" i="5"/>
  <c r="W6" i="5"/>
  <c r="W5" i="5"/>
  <c r="W4" i="5"/>
  <c r="T4" i="5" s="1"/>
  <c r="L4" i="5" l="1"/>
  <c r="J32" i="5"/>
  <c r="G28" i="5"/>
  <c r="G38" i="5"/>
  <c r="E20" i="5"/>
  <c r="G26" i="5"/>
  <c r="G35" i="5"/>
  <c r="T14" i="5"/>
  <c r="T28" i="5"/>
  <c r="V5" i="5"/>
  <c r="V10" i="5"/>
  <c r="V19" i="5"/>
  <c r="T25" i="5"/>
  <c r="T34" i="5"/>
  <c r="V39" i="5"/>
  <c r="T18" i="5"/>
  <c r="V33" i="5"/>
  <c r="T20" i="5"/>
  <c r="T26" i="5"/>
  <c r="T31" i="5"/>
  <c r="T35" i="5"/>
  <c r="T40" i="5"/>
  <c r="T9" i="5"/>
  <c r="T38" i="5"/>
  <c r="V17" i="5"/>
  <c r="V27" i="5"/>
  <c r="V32" i="5"/>
  <c r="V37" i="5"/>
  <c r="V41" i="5"/>
  <c r="V18" i="5"/>
  <c r="V4" i="5"/>
  <c r="V20" i="5"/>
  <c r="V25" i="5"/>
  <c r="V28" i="5"/>
  <c r="V34" i="5"/>
  <c r="V38" i="5"/>
  <c r="Q9" i="5"/>
  <c r="J14" i="5"/>
  <c r="L5" i="5"/>
  <c r="L32" i="5"/>
  <c r="L41" i="5"/>
  <c r="J19" i="5"/>
  <c r="L25" i="5"/>
  <c r="J33" i="5"/>
  <c r="J38" i="5"/>
  <c r="J9" i="5"/>
  <c r="L18" i="5"/>
  <c r="J27" i="5"/>
  <c r="L35" i="5"/>
  <c r="J40" i="5"/>
  <c r="L10" i="5"/>
  <c r="J28" i="5"/>
  <c r="L17" i="5"/>
  <c r="J20" i="5"/>
  <c r="L26" i="5"/>
  <c r="L31" i="5"/>
  <c r="L34" i="5"/>
  <c r="L39" i="5"/>
  <c r="J4" i="5"/>
  <c r="L27" i="5"/>
  <c r="E28" i="5"/>
  <c r="V40" i="5"/>
  <c r="O39" i="5"/>
  <c r="L14" i="5"/>
  <c r="L38" i="5"/>
  <c r="O17" i="5"/>
  <c r="O25" i="5"/>
  <c r="G6" i="5"/>
  <c r="E6" i="5"/>
  <c r="V14" i="5"/>
  <c r="V26" i="5"/>
  <c r="O38" i="5"/>
  <c r="J18" i="5"/>
  <c r="L20" i="5"/>
  <c r="L40" i="5"/>
  <c r="G33" i="5"/>
  <c r="E26" i="5"/>
  <c r="E25" i="5"/>
  <c r="G25" i="5"/>
  <c r="E38" i="5"/>
  <c r="G39" i="5"/>
  <c r="E31" i="5"/>
  <c r="G32" i="5"/>
  <c r="G41" i="5"/>
  <c r="E40" i="5"/>
  <c r="E35" i="5"/>
  <c r="G34" i="5"/>
  <c r="G27" i="5"/>
  <c r="G20" i="5"/>
  <c r="G19" i="5"/>
  <c r="E18" i="5"/>
  <c r="G17" i="5"/>
  <c r="E14" i="5"/>
  <c r="G14" i="5"/>
  <c r="G10" i="5"/>
  <c r="E9" i="5"/>
  <c r="G5" i="5"/>
  <c r="G4" i="5"/>
  <c r="V35" i="5"/>
  <c r="T17" i="5"/>
  <c r="T33" i="5"/>
  <c r="T39" i="5"/>
  <c r="V9" i="5"/>
  <c r="V31" i="5"/>
  <c r="Q14" i="5"/>
  <c r="O33" i="5"/>
  <c r="Q35" i="5"/>
  <c r="R42" i="5"/>
  <c r="Q42" i="5" s="1"/>
  <c r="Q31" i="5"/>
  <c r="O20" i="5"/>
  <c r="Q18" i="5"/>
  <c r="O28" i="5"/>
  <c r="O34" i="5"/>
  <c r="Q40" i="5"/>
  <c r="Q4" i="5"/>
  <c r="Q26" i="5"/>
  <c r="J31" i="5"/>
  <c r="L9" i="5"/>
  <c r="J26" i="5"/>
  <c r="L28" i="5"/>
  <c r="M42" i="5"/>
  <c r="J42" i="5" s="1"/>
  <c r="J5" i="5"/>
  <c r="J10" i="5"/>
  <c r="J35" i="5"/>
  <c r="J41" i="5"/>
  <c r="L33" i="5"/>
  <c r="G18" i="5"/>
  <c r="E34" i="5"/>
  <c r="G40" i="5"/>
  <c r="E17" i="5"/>
  <c r="E33" i="5"/>
  <c r="E39" i="5"/>
  <c r="H42" i="5"/>
  <c r="G42" i="5" s="1"/>
  <c r="G9" i="5"/>
  <c r="G31" i="5"/>
  <c r="E5" i="5"/>
  <c r="E10" i="5"/>
  <c r="E19" i="5"/>
  <c r="E27" i="5"/>
  <c r="E32" i="5"/>
  <c r="E41" i="5"/>
  <c r="E4" i="5"/>
  <c r="J17" i="5"/>
  <c r="J25" i="5"/>
  <c r="J34" i="5"/>
  <c r="J39" i="5"/>
  <c r="O5" i="5"/>
  <c r="O10" i="5"/>
  <c r="O19" i="5"/>
  <c r="O27" i="5"/>
  <c r="O32" i="5"/>
  <c r="O37" i="5"/>
  <c r="O41" i="5"/>
  <c r="O4" i="5"/>
  <c r="W42" i="5"/>
  <c r="V42" i="5" s="1"/>
  <c r="T5" i="5"/>
  <c r="T10" i="5"/>
  <c r="T19" i="5"/>
  <c r="T27" i="5"/>
  <c r="T32" i="5"/>
  <c r="T37" i="5"/>
  <c r="T41" i="5"/>
  <c r="BK22" i="5"/>
  <c r="AB22" i="5"/>
  <c r="BL22" i="5" l="1"/>
  <c r="BM22" i="5"/>
  <c r="L42" i="5"/>
  <c r="O42" i="5"/>
  <c r="E42" i="5"/>
  <c r="T42" i="5"/>
  <c r="BI42" i="5"/>
  <c r="BG42" i="5"/>
  <c r="BK41" i="5"/>
  <c r="BK40" i="5"/>
  <c r="BK39" i="5"/>
  <c r="BK38" i="5"/>
  <c r="BK37" i="5"/>
  <c r="BK35" i="5"/>
  <c r="BK34" i="5"/>
  <c r="BK33" i="5"/>
  <c r="BK32" i="5"/>
  <c r="BK31" i="5"/>
  <c r="BK30" i="5"/>
  <c r="BK28" i="5"/>
  <c r="BK27" i="5"/>
  <c r="BK26" i="5"/>
  <c r="BK25" i="5"/>
  <c r="BK24" i="5"/>
  <c r="BK20" i="5"/>
  <c r="BK19" i="5"/>
  <c r="BK18" i="5"/>
  <c r="BK17" i="5"/>
  <c r="BK16" i="5"/>
  <c r="BK15" i="5"/>
  <c r="BK14" i="5"/>
  <c r="BK13" i="5"/>
  <c r="BK12" i="5"/>
  <c r="BK10" i="5"/>
  <c r="BK9" i="5"/>
  <c r="BK7" i="5"/>
  <c r="BK6" i="5"/>
  <c r="BK5" i="5"/>
  <c r="BK4" i="5"/>
  <c r="BL7" i="5" l="1"/>
  <c r="BM7" i="5"/>
  <c r="BM17" i="5"/>
  <c r="BL17" i="5"/>
  <c r="BM33" i="5"/>
  <c r="BL33" i="5"/>
  <c r="BM4" i="5"/>
  <c r="BL4" i="5"/>
  <c r="BM25" i="5"/>
  <c r="BL25" i="5"/>
  <c r="BL30" i="5"/>
  <c r="BM30" i="5"/>
  <c r="BL34" i="5"/>
  <c r="BM34" i="5"/>
  <c r="BL39" i="5"/>
  <c r="BM39" i="5"/>
  <c r="BL14" i="5"/>
  <c r="BM14" i="5"/>
  <c r="BL15" i="5"/>
  <c r="BM15" i="5"/>
  <c r="BL26" i="5"/>
  <c r="BM26" i="5"/>
  <c r="BL31" i="5"/>
  <c r="BM31" i="5"/>
  <c r="BL35" i="5"/>
  <c r="BM35" i="5"/>
  <c r="BM40" i="5"/>
  <c r="BL40" i="5"/>
  <c r="BM13" i="5"/>
  <c r="BL13" i="5"/>
  <c r="BM24" i="5"/>
  <c r="BL24" i="5"/>
  <c r="BM28" i="5"/>
  <c r="BL28" i="5"/>
  <c r="BL38" i="5"/>
  <c r="BM38" i="5"/>
  <c r="BM9" i="5"/>
  <c r="BL9" i="5"/>
  <c r="BL18" i="5"/>
  <c r="BM18" i="5"/>
  <c r="BM5" i="5"/>
  <c r="BL5" i="5"/>
  <c r="BL10" i="5"/>
  <c r="BM10" i="5"/>
  <c r="BL19" i="5"/>
  <c r="BM19" i="5"/>
  <c r="BL6" i="5"/>
  <c r="BM6" i="5"/>
  <c r="BM12" i="5"/>
  <c r="BL12" i="5"/>
  <c r="BM16" i="5"/>
  <c r="BL16" i="5"/>
  <c r="BL20" i="5"/>
  <c r="BM20" i="5"/>
  <c r="BL27" i="5"/>
  <c r="BM27" i="5"/>
  <c r="BM32" i="5"/>
  <c r="BL32" i="5"/>
  <c r="BM37" i="5"/>
  <c r="BL37" i="5"/>
  <c r="BM41" i="5"/>
  <c r="BL41" i="5"/>
  <c r="BH34" i="5"/>
  <c r="BH19" i="5"/>
  <c r="BH9" i="5"/>
  <c r="BJ5" i="5"/>
  <c r="BJ40" i="5"/>
  <c r="BH20" i="5"/>
  <c r="BH32" i="5"/>
  <c r="BJ38" i="5"/>
  <c r="BJ9" i="5"/>
  <c r="BJ20" i="5"/>
  <c r="BH10" i="5"/>
  <c r="BJ25" i="5"/>
  <c r="BH35" i="5"/>
  <c r="BJ39" i="5"/>
  <c r="BJ18" i="5"/>
  <c r="BJ26" i="5"/>
  <c r="BJ31" i="5"/>
  <c r="BH4" i="5"/>
  <c r="BH5" i="5"/>
  <c r="BJ34" i="5"/>
  <c r="BH40" i="5"/>
  <c r="BJ4" i="5"/>
  <c r="BJ19" i="5"/>
  <c r="BJ28" i="5"/>
  <c r="BJ32" i="5"/>
  <c r="BJ35" i="5"/>
  <c r="BH38" i="5"/>
  <c r="BJ41" i="5"/>
  <c r="BH26" i="5"/>
  <c r="BH28" i="5"/>
  <c r="BH31" i="5"/>
  <c r="BH39" i="5"/>
  <c r="BJ10" i="5"/>
  <c r="BK42" i="5"/>
  <c r="BJ42" i="5" s="1"/>
  <c r="BH18" i="5"/>
  <c r="BH25" i="5"/>
  <c r="BH41" i="5"/>
  <c r="BF5" i="5"/>
  <c r="BF6" i="5"/>
  <c r="BF7" i="5"/>
  <c r="BF9" i="5"/>
  <c r="BF4" i="5"/>
  <c r="BT29" i="2"/>
  <c r="BR29" i="2"/>
  <c r="BV28" i="2"/>
  <c r="BV27" i="2"/>
  <c r="BV26" i="2"/>
  <c r="BU26" i="2" s="1"/>
  <c r="BV25" i="2"/>
  <c r="BV24" i="2"/>
  <c r="BV23" i="2"/>
  <c r="BV22" i="2"/>
  <c r="BV21" i="2"/>
  <c r="BV20" i="2"/>
  <c r="BV19" i="2"/>
  <c r="BV18" i="2"/>
  <c r="BV17" i="2"/>
  <c r="BV16" i="2"/>
  <c r="BV15" i="2"/>
  <c r="BV14" i="2"/>
  <c r="BV13" i="2"/>
  <c r="BV12" i="2"/>
  <c r="BT11" i="2"/>
  <c r="BR11" i="2"/>
  <c r="BV10" i="2"/>
  <c r="BV9" i="2"/>
  <c r="BV8" i="2"/>
  <c r="BV7" i="2"/>
  <c r="BV6" i="2"/>
  <c r="BV5" i="2"/>
  <c r="BV4" i="2"/>
  <c r="BN29" i="2"/>
  <c r="BL29" i="2"/>
  <c r="BP28" i="2"/>
  <c r="BP27" i="2"/>
  <c r="BP26" i="2"/>
  <c r="BP25" i="2"/>
  <c r="BM25" i="2" s="1"/>
  <c r="BP24" i="2"/>
  <c r="BP23" i="2"/>
  <c r="BP22" i="2"/>
  <c r="BP21" i="2"/>
  <c r="BP20" i="2"/>
  <c r="BP19" i="2"/>
  <c r="BP17" i="2"/>
  <c r="BP16" i="2"/>
  <c r="BP15" i="2"/>
  <c r="BP14" i="2"/>
  <c r="BP13" i="2"/>
  <c r="BP12" i="2"/>
  <c r="BN11" i="2"/>
  <c r="BL11" i="2"/>
  <c r="BP10" i="2"/>
  <c r="BP9" i="2"/>
  <c r="BP8" i="2"/>
  <c r="BP7" i="2"/>
  <c r="BP6" i="2"/>
  <c r="BP5" i="2"/>
  <c r="BP4" i="2"/>
  <c r="BW20" i="2" l="1"/>
  <c r="BS27" i="2"/>
  <c r="BU13" i="2"/>
  <c r="BS17" i="2"/>
  <c r="BU14" i="2"/>
  <c r="BS18" i="2"/>
  <c r="BS22" i="2"/>
  <c r="BW16" i="2"/>
  <c r="BS24" i="2"/>
  <c r="BW21" i="2"/>
  <c r="BS28" i="2"/>
  <c r="BU15" i="2"/>
  <c r="BW19" i="2"/>
  <c r="BS23" i="2"/>
  <c r="BS26" i="2"/>
  <c r="BS7" i="2"/>
  <c r="BS5" i="2"/>
  <c r="BS9" i="2"/>
  <c r="BS6" i="2"/>
  <c r="BS10" i="2"/>
  <c r="BM28" i="2"/>
  <c r="BS25" i="2"/>
  <c r="BU28" i="2"/>
  <c r="BO13" i="2"/>
  <c r="BO20" i="2"/>
  <c r="BM6" i="2"/>
  <c r="BU24" i="2"/>
  <c r="BM12" i="2"/>
  <c r="BM15" i="2"/>
  <c r="BO18" i="2"/>
  <c r="BO24" i="2"/>
  <c r="BO26" i="2"/>
  <c r="BQ16" i="2"/>
  <c r="BQ19" i="2"/>
  <c r="BO22" i="2"/>
  <c r="BQ24" i="2"/>
  <c r="BO27" i="2"/>
  <c r="BL30" i="2"/>
  <c r="BM13" i="2"/>
  <c r="BO17" i="2"/>
  <c r="BO23" i="2"/>
  <c r="BM14" i="2"/>
  <c r="BM18" i="2"/>
  <c r="BM20" i="2"/>
  <c r="BM24" i="2"/>
  <c r="BO25" i="2"/>
  <c r="BO28" i="2"/>
  <c r="BO7" i="2"/>
  <c r="BO10" i="2"/>
  <c r="BO6" i="2"/>
  <c r="BQ10" i="2"/>
  <c r="BO4" i="2"/>
  <c r="BQ6" i="2"/>
  <c r="BO9" i="2"/>
  <c r="BO5" i="2"/>
  <c r="BM7" i="2"/>
  <c r="BM10" i="2"/>
  <c r="BH42" i="5"/>
  <c r="BS20" i="2"/>
  <c r="BU22" i="2"/>
  <c r="BU27" i="2"/>
  <c r="BU20" i="2"/>
  <c r="BU23" i="2"/>
  <c r="BU25" i="2"/>
  <c r="BU18" i="2"/>
  <c r="BU9" i="2"/>
  <c r="BU5" i="2"/>
  <c r="BN30" i="2"/>
  <c r="BO15" i="2"/>
  <c r="BM17" i="2"/>
  <c r="BM22" i="2"/>
  <c r="BQ28" i="2"/>
  <c r="BM4" i="2"/>
  <c r="BQ27" i="2"/>
  <c r="BQ26" i="2"/>
  <c r="BM26" i="2"/>
  <c r="BQ23" i="2"/>
  <c r="BQ18" i="2"/>
  <c r="BQ22" i="2"/>
  <c r="BO12" i="2"/>
  <c r="BO14" i="2"/>
  <c r="BQ17" i="2"/>
  <c r="BQ21" i="2"/>
  <c r="BM23" i="2"/>
  <c r="BQ25" i="2"/>
  <c r="BM27" i="2"/>
  <c r="BP11" i="2"/>
  <c r="BO11" i="2" s="1"/>
  <c r="BQ5" i="2"/>
  <c r="BQ9" i="2"/>
  <c r="BQ4" i="2"/>
  <c r="BQ8" i="2"/>
  <c r="BM5" i="2"/>
  <c r="BQ7" i="2"/>
  <c r="BM9" i="2"/>
  <c r="BR30" i="2"/>
  <c r="BU7" i="2"/>
  <c r="BU6" i="2"/>
  <c r="BU10" i="2"/>
  <c r="BT30" i="2"/>
  <c r="BV29" i="2"/>
  <c r="BS29" i="2" s="1"/>
  <c r="BW12" i="2"/>
  <c r="BW13" i="2"/>
  <c r="BW14" i="2"/>
  <c r="BW15" i="2"/>
  <c r="BS12" i="2"/>
  <c r="BS13" i="2"/>
  <c r="BS14" i="2"/>
  <c r="BS15" i="2"/>
  <c r="BU12" i="2"/>
  <c r="BU17" i="2"/>
  <c r="BV11" i="2"/>
  <c r="BU4" i="2"/>
  <c r="BW4" i="2"/>
  <c r="BW5" i="2"/>
  <c r="BW6" i="2"/>
  <c r="BW7" i="2"/>
  <c r="BW8" i="2"/>
  <c r="BW9" i="2"/>
  <c r="BW10" i="2"/>
  <c r="BW17" i="2"/>
  <c r="BW18" i="2"/>
  <c r="BW22" i="2"/>
  <c r="BW23" i="2"/>
  <c r="BW24" i="2"/>
  <c r="BW25" i="2"/>
  <c r="BW26" i="2"/>
  <c r="BW27" i="2"/>
  <c r="BW28" i="2"/>
  <c r="BS4" i="2"/>
  <c r="BP29" i="2"/>
  <c r="BO29" i="2" s="1"/>
  <c r="BQ12" i="2"/>
  <c r="BQ13" i="2"/>
  <c r="BQ14" i="2"/>
  <c r="BQ15" i="2"/>
  <c r="BQ20" i="2"/>
  <c r="BM11" i="2" l="1"/>
  <c r="BM29" i="2"/>
  <c r="BQ11" i="2"/>
  <c r="BV30" i="2"/>
  <c r="BS30" i="2" s="1"/>
  <c r="BU29" i="2"/>
  <c r="BW29" i="2"/>
  <c r="BU11" i="2"/>
  <c r="BS11" i="2"/>
  <c r="BW11" i="2"/>
  <c r="BQ29" i="2"/>
  <c r="BP30" i="2"/>
  <c r="BJ6" i="2"/>
  <c r="BI6" i="2" s="1"/>
  <c r="BD6" i="2"/>
  <c r="AX6" i="2"/>
  <c r="AR6" i="2"/>
  <c r="AQ6" i="2" s="1"/>
  <c r="AL6" i="2"/>
  <c r="AF6" i="2"/>
  <c r="Z6" i="2"/>
  <c r="T6" i="2"/>
  <c r="U6" i="2" s="1"/>
  <c r="N6" i="2"/>
  <c r="H6" i="2"/>
  <c r="G6" i="2" l="1"/>
  <c r="E6" i="2"/>
  <c r="BU30" i="2"/>
  <c r="BM30" i="2"/>
  <c r="BO30" i="2"/>
  <c r="BK6" i="2"/>
  <c r="BG6" i="2"/>
  <c r="BE6" i="2"/>
  <c r="AY6" i="2"/>
  <c r="AS6" i="2"/>
  <c r="AM6" i="2"/>
  <c r="AG6" i="2"/>
  <c r="AA6" i="2"/>
  <c r="O6" i="2"/>
  <c r="I6" i="2"/>
  <c r="BA41" i="5" l="1"/>
  <c r="BA40" i="5"/>
  <c r="BA39" i="5"/>
  <c r="BA38" i="5"/>
  <c r="BA37" i="5"/>
  <c r="BA35" i="5"/>
  <c r="BA34" i="5"/>
  <c r="BA33" i="5"/>
  <c r="BA32" i="5"/>
  <c r="BA31" i="5"/>
  <c r="BA30" i="5"/>
  <c r="BA28" i="5"/>
  <c r="BA27" i="5"/>
  <c r="BA26" i="5"/>
  <c r="BA25" i="5"/>
  <c r="BA24" i="5"/>
  <c r="BA20" i="5"/>
  <c r="BA19" i="5"/>
  <c r="BA18" i="5"/>
  <c r="BA17" i="5"/>
  <c r="BA16" i="5"/>
  <c r="BA15" i="5"/>
  <c r="BA14" i="5"/>
  <c r="BA13" i="5"/>
  <c r="BA12" i="5"/>
  <c r="BA10" i="5"/>
  <c r="BA9" i="5"/>
  <c r="BA7" i="5"/>
  <c r="BA6" i="5"/>
  <c r="BA5" i="5"/>
  <c r="BA4" i="5"/>
  <c r="AX5" i="5" l="1"/>
  <c r="AX10" i="5"/>
  <c r="AX19" i="5"/>
  <c r="AZ35" i="5"/>
  <c r="AZ28" i="5"/>
  <c r="AZ38" i="5"/>
  <c r="AX26" i="5"/>
  <c r="AX31" i="5"/>
  <c r="AZ20" i="5"/>
  <c r="AZ32" i="5"/>
  <c r="AX41" i="5"/>
  <c r="AX4" i="5"/>
  <c r="AZ9" i="5"/>
  <c r="AX14" i="5"/>
  <c r="AX18" i="5"/>
  <c r="AX25" i="5"/>
  <c r="AZ34" i="5"/>
  <c r="AZ39" i="5"/>
  <c r="AX32" i="5"/>
  <c r="AX40" i="5"/>
  <c r="AZ25" i="5"/>
  <c r="AX38" i="5"/>
  <c r="AX20" i="5"/>
  <c r="AZ4" i="5"/>
  <c r="AZ18" i="5"/>
  <c r="AZ40" i="5"/>
  <c r="AX9" i="5"/>
  <c r="AX28" i="5"/>
  <c r="AX34" i="5"/>
  <c r="AX39" i="5"/>
  <c r="AZ5" i="5"/>
  <c r="AZ14" i="5"/>
  <c r="AZ19" i="5"/>
  <c r="AZ26" i="5"/>
  <c r="AZ31" i="5"/>
  <c r="AZ41" i="5"/>
  <c r="AZ10" i="5"/>
  <c r="AX35" i="5"/>
  <c r="AR42" i="5"/>
  <c r="AV6" i="5"/>
  <c r="AQ6" i="5"/>
  <c r="AL6" i="5"/>
  <c r="AG6" i="5"/>
  <c r="AB6" i="5"/>
  <c r="AT42" i="5"/>
  <c r="AV41" i="5"/>
  <c r="AV40" i="5"/>
  <c r="AV39" i="5"/>
  <c r="AV38" i="5"/>
  <c r="AV37" i="5"/>
  <c r="AV35" i="5"/>
  <c r="AV34" i="5"/>
  <c r="AV33" i="5"/>
  <c r="AV32" i="5"/>
  <c r="AV31" i="5"/>
  <c r="AV30" i="5"/>
  <c r="AV28" i="5"/>
  <c r="AV27" i="5"/>
  <c r="AV26" i="5"/>
  <c r="AV25" i="5"/>
  <c r="AV20" i="5"/>
  <c r="AV19" i="5"/>
  <c r="AV18" i="5"/>
  <c r="AV17" i="5"/>
  <c r="AV16" i="5"/>
  <c r="AV15" i="5"/>
  <c r="AV14" i="5"/>
  <c r="AV13" i="5"/>
  <c r="AV12" i="5"/>
  <c r="AV10" i="5"/>
  <c r="AV9" i="5"/>
  <c r="AV7" i="5"/>
  <c r="AV5" i="5"/>
  <c r="AV4" i="5"/>
  <c r="AU27" i="5" l="1"/>
  <c r="AS5" i="5"/>
  <c r="AU28" i="5"/>
  <c r="AU38" i="5"/>
  <c r="AS30" i="5"/>
  <c r="AS39" i="5"/>
  <c r="AS10" i="5"/>
  <c r="AU19" i="5"/>
  <c r="AS32" i="5"/>
  <c r="AS41" i="5"/>
  <c r="AU20" i="5"/>
  <c r="AS25" i="5"/>
  <c r="AS34" i="5"/>
  <c r="AS9" i="5"/>
  <c r="AU14" i="5"/>
  <c r="AS18" i="5"/>
  <c r="AU26" i="5"/>
  <c r="AU31" i="5"/>
  <c r="AU35" i="5"/>
  <c r="AS40" i="5"/>
  <c r="AS28" i="5"/>
  <c r="AU32" i="5"/>
  <c r="AU10" i="5"/>
  <c r="AU40" i="5"/>
  <c r="AU9" i="5"/>
  <c r="AU34" i="5"/>
  <c r="AU5" i="5"/>
  <c r="AS20" i="5"/>
  <c r="AU39" i="5"/>
  <c r="AS14" i="5"/>
  <c r="AV42" i="5"/>
  <c r="AS42" i="5" s="1"/>
  <c r="AU30" i="5"/>
  <c r="AS4" i="5"/>
  <c r="AU18" i="5"/>
  <c r="AS27" i="5"/>
  <c r="AS35" i="5"/>
  <c r="AU41" i="5"/>
  <c r="AU4" i="5"/>
  <c r="AU25" i="5"/>
  <c r="AS19" i="5"/>
  <c r="AS26" i="5"/>
  <c r="AS31" i="5"/>
  <c r="AS38" i="5"/>
  <c r="AQ5" i="5"/>
  <c r="AN5" i="5" s="1"/>
  <c r="AQ7" i="5"/>
  <c r="AN7" i="5" s="1"/>
  <c r="AQ9" i="5"/>
  <c r="AP9" i="5" s="1"/>
  <c r="AQ10" i="5"/>
  <c r="AP10" i="5" s="1"/>
  <c r="AQ12" i="5"/>
  <c r="AQ13" i="5"/>
  <c r="AQ14" i="5"/>
  <c r="AP14" i="5" s="1"/>
  <c r="AQ15" i="5"/>
  <c r="AQ16" i="5"/>
  <c r="AQ17" i="5"/>
  <c r="AQ18" i="5"/>
  <c r="AP18" i="5" s="1"/>
  <c r="AQ19" i="5"/>
  <c r="AP19" i="5" s="1"/>
  <c r="AQ20" i="5"/>
  <c r="AQ25" i="5"/>
  <c r="AP25" i="5" s="1"/>
  <c r="AQ26" i="5"/>
  <c r="AP26" i="5" s="1"/>
  <c r="AQ27" i="5"/>
  <c r="AQ28" i="5"/>
  <c r="AN28" i="5" s="1"/>
  <c r="AQ30" i="5"/>
  <c r="AP30" i="5" s="1"/>
  <c r="AQ31" i="5"/>
  <c r="AP31" i="5" s="1"/>
  <c r="AQ32" i="5"/>
  <c r="AQ33" i="5"/>
  <c r="AQ34" i="5"/>
  <c r="AP34" i="5" s="1"/>
  <c r="AQ35" i="5"/>
  <c r="AP35" i="5" s="1"/>
  <c r="AQ37" i="5"/>
  <c r="AQ38" i="5"/>
  <c r="AN38" i="5" s="1"/>
  <c r="AQ39" i="5"/>
  <c r="AP39" i="5" s="1"/>
  <c r="AQ40" i="5"/>
  <c r="AP40" i="5" s="1"/>
  <c r="AQ41" i="5"/>
  <c r="AQ4" i="5"/>
  <c r="AL5" i="5"/>
  <c r="AI5" i="5" s="1"/>
  <c r="AL7" i="5"/>
  <c r="AI7" i="5" s="1"/>
  <c r="AL9" i="5"/>
  <c r="AK9" i="5" s="1"/>
  <c r="AL10" i="5"/>
  <c r="AK10" i="5" s="1"/>
  <c r="AL12" i="5"/>
  <c r="AL13" i="5"/>
  <c r="AL14" i="5"/>
  <c r="AK14" i="5" s="1"/>
  <c r="AL15" i="5"/>
  <c r="AL16" i="5"/>
  <c r="AL17" i="5"/>
  <c r="AL18" i="5"/>
  <c r="AK18" i="5" s="1"/>
  <c r="AL19" i="5"/>
  <c r="AK19" i="5" s="1"/>
  <c r="AL20" i="5"/>
  <c r="AI20" i="5" s="1"/>
  <c r="AL25" i="5"/>
  <c r="AK25" i="5" s="1"/>
  <c r="AL26" i="5"/>
  <c r="AK26" i="5" s="1"/>
  <c r="AL27" i="5"/>
  <c r="AI27" i="5" s="1"/>
  <c r="AL28" i="5"/>
  <c r="AI28" i="5" s="1"/>
  <c r="AL30" i="5"/>
  <c r="AK30" i="5" s="1"/>
  <c r="AL31" i="5"/>
  <c r="AK31" i="5" s="1"/>
  <c r="AL32" i="5"/>
  <c r="AI32" i="5" s="1"/>
  <c r="AL33" i="5"/>
  <c r="AI33" i="5" s="1"/>
  <c r="AL34" i="5"/>
  <c r="AK34" i="5" s="1"/>
  <c r="AL35" i="5"/>
  <c r="AK35" i="5" s="1"/>
  <c r="AL37" i="5"/>
  <c r="AL38" i="5"/>
  <c r="AK38" i="5" s="1"/>
  <c r="AL39" i="5"/>
  <c r="AK39" i="5" s="1"/>
  <c r="AL40" i="5"/>
  <c r="AK40" i="5" s="1"/>
  <c r="AL41" i="5"/>
  <c r="AI41" i="5" s="1"/>
  <c r="AL4" i="5"/>
  <c r="AI4" i="5" s="1"/>
  <c r="AG5" i="5"/>
  <c r="AG7" i="5"/>
  <c r="AG9" i="5"/>
  <c r="AG10" i="5"/>
  <c r="AG12" i="5"/>
  <c r="AG13" i="5"/>
  <c r="AG14" i="5"/>
  <c r="AG15" i="5"/>
  <c r="AG16" i="5"/>
  <c r="AG17" i="5"/>
  <c r="AG18" i="5"/>
  <c r="AG19" i="5"/>
  <c r="AG20" i="5"/>
  <c r="AG24" i="5"/>
  <c r="AG25" i="5"/>
  <c r="AG26" i="5"/>
  <c r="AG27" i="5"/>
  <c r="AG28" i="5"/>
  <c r="AG30" i="5"/>
  <c r="AG31" i="5"/>
  <c r="AG32" i="5"/>
  <c r="AG33" i="5"/>
  <c r="AG34" i="5"/>
  <c r="AG35" i="5"/>
  <c r="AG37" i="5"/>
  <c r="AG38" i="5"/>
  <c r="AG39" i="5"/>
  <c r="AG40" i="5"/>
  <c r="AG41" i="5"/>
  <c r="AG4" i="5"/>
  <c r="AB5" i="5"/>
  <c r="AB7" i="5"/>
  <c r="AB9" i="5"/>
  <c r="AB10" i="5"/>
  <c r="AB12" i="5"/>
  <c r="AB13" i="5"/>
  <c r="AB14" i="5"/>
  <c r="AB15" i="5"/>
  <c r="AB16" i="5"/>
  <c r="AB17" i="5"/>
  <c r="AB18" i="5"/>
  <c r="AB19" i="5"/>
  <c r="AB20" i="5"/>
  <c r="AB24" i="5"/>
  <c r="AB25" i="5"/>
  <c r="AB26" i="5"/>
  <c r="AB27" i="5"/>
  <c r="AB28" i="5"/>
  <c r="AB30" i="5"/>
  <c r="AB31" i="5"/>
  <c r="AB32" i="5"/>
  <c r="AB33" i="5"/>
  <c r="AB34" i="5"/>
  <c r="AB35" i="5"/>
  <c r="AB37" i="5"/>
  <c r="AB38" i="5"/>
  <c r="AB39" i="5"/>
  <c r="AB40" i="5"/>
  <c r="AB41" i="5"/>
  <c r="AB4" i="5"/>
  <c r="AF30" i="5" l="1"/>
  <c r="AF4" i="5"/>
  <c r="AF38" i="5"/>
  <c r="AF33" i="5"/>
  <c r="AF28" i="5"/>
  <c r="AF17" i="5"/>
  <c r="AF39" i="5"/>
  <c r="AD25" i="5"/>
  <c r="AF14" i="5"/>
  <c r="AF32" i="5"/>
  <c r="AF20" i="5"/>
  <c r="AF5" i="5"/>
  <c r="AF34" i="5"/>
  <c r="AF18" i="5"/>
  <c r="AF9" i="5"/>
  <c r="AF41" i="5"/>
  <c r="AF27" i="5"/>
  <c r="AD40" i="5"/>
  <c r="AD35" i="5"/>
  <c r="AD31" i="5"/>
  <c r="AD26" i="5"/>
  <c r="AD19" i="5"/>
  <c r="AD10" i="5"/>
  <c r="Y38" i="5"/>
  <c r="Y33" i="5"/>
  <c r="Y28" i="5"/>
  <c r="Y17" i="5"/>
  <c r="AA38" i="5"/>
  <c r="Y41" i="5"/>
  <c r="Y32" i="5"/>
  <c r="Y27" i="5"/>
  <c r="Y20" i="5"/>
  <c r="AA17" i="5"/>
  <c r="AA35" i="5"/>
  <c r="Y31" i="5"/>
  <c r="Y26" i="5"/>
  <c r="AF26" i="5"/>
  <c r="AA39" i="5"/>
  <c r="AA34" i="5"/>
  <c r="AA25" i="5"/>
  <c r="AA18" i="5"/>
  <c r="AA14" i="5"/>
  <c r="AA9" i="5"/>
  <c r="AN4" i="5"/>
  <c r="AP4" i="5"/>
  <c r="AA28" i="5"/>
  <c r="AD14" i="5"/>
  <c r="AI40" i="5"/>
  <c r="AF25" i="5"/>
  <c r="Y35" i="5"/>
  <c r="Y5" i="5"/>
  <c r="AA27" i="5"/>
  <c r="AD9" i="5"/>
  <c r="AI35" i="5"/>
  <c r="AP7" i="5"/>
  <c r="Y4" i="5"/>
  <c r="AA4" i="5"/>
  <c r="AA5" i="5"/>
  <c r="AA33" i="5"/>
  <c r="AD34" i="5"/>
  <c r="AF35" i="5"/>
  <c r="AI19" i="5"/>
  <c r="AN9" i="5"/>
  <c r="AA40" i="5"/>
  <c r="AA31" i="5"/>
  <c r="AA26" i="5"/>
  <c r="AA19" i="5"/>
  <c r="AA10" i="5"/>
  <c r="Y40" i="5"/>
  <c r="Y19" i="5"/>
  <c r="AA41" i="5"/>
  <c r="AA32" i="5"/>
  <c r="AA20" i="5"/>
  <c r="AD30" i="5"/>
  <c r="AN41" i="5"/>
  <c r="AN32" i="5"/>
  <c r="AN27" i="5"/>
  <c r="AN20" i="5"/>
  <c r="AI10" i="5"/>
  <c r="AP38" i="5"/>
  <c r="AN19" i="5"/>
  <c r="Y34" i="5"/>
  <c r="Y25" i="5"/>
  <c r="Y14" i="5"/>
  <c r="AN39" i="5"/>
  <c r="AN18" i="5"/>
  <c r="Y10" i="5"/>
  <c r="AF40" i="5"/>
  <c r="AF31" i="5"/>
  <c r="AF19" i="5"/>
  <c r="AF10" i="5"/>
  <c r="AI31" i="5"/>
  <c r="AN35" i="5"/>
  <c r="AN26" i="5"/>
  <c r="AN14" i="5"/>
  <c r="AP28" i="5"/>
  <c r="AU42" i="5"/>
  <c r="AN40" i="5"/>
  <c r="AN31" i="5"/>
  <c r="Y39" i="5"/>
  <c r="Y18" i="5"/>
  <c r="AN30" i="5"/>
  <c r="Y9" i="5"/>
  <c r="AD39" i="5"/>
  <c r="AD18" i="5"/>
  <c r="AI26" i="5"/>
  <c r="AN34" i="5"/>
  <c r="AN25" i="5"/>
  <c r="AN10" i="5"/>
  <c r="AP41" i="5"/>
  <c r="AP32" i="5"/>
  <c r="AP20" i="5"/>
  <c r="AP5" i="5"/>
  <c r="AP27" i="5"/>
  <c r="AK28" i="5"/>
  <c r="AK7" i="5"/>
  <c r="AK4" i="5"/>
  <c r="AI39" i="5"/>
  <c r="AI34" i="5"/>
  <c r="AI30" i="5"/>
  <c r="AI25" i="5"/>
  <c r="AI18" i="5"/>
  <c r="AI14" i="5"/>
  <c r="AI9" i="5"/>
  <c r="AK41" i="5"/>
  <c r="AK32" i="5"/>
  <c r="AK27" i="5"/>
  <c r="AK20" i="5"/>
  <c r="AK5" i="5"/>
  <c r="AK33" i="5"/>
  <c r="AI38" i="5"/>
  <c r="AD4" i="5"/>
  <c r="AD38" i="5"/>
  <c r="AD33" i="5"/>
  <c r="AD28" i="5"/>
  <c r="AD17" i="5"/>
  <c r="AD41" i="5"/>
  <c r="AD32" i="5"/>
  <c r="AD27" i="5"/>
  <c r="AD20" i="5"/>
  <c r="AD5" i="5"/>
  <c r="G34" i="1" l="1"/>
  <c r="G35" i="1"/>
  <c r="G36" i="1"/>
  <c r="G33" i="1"/>
  <c r="G29" i="1"/>
  <c r="G30" i="1"/>
  <c r="G31" i="1"/>
  <c r="G28" i="1"/>
  <c r="G26" i="1"/>
  <c r="G25" i="1"/>
  <c r="G17" i="1"/>
  <c r="G18" i="1"/>
  <c r="G19" i="1"/>
  <c r="G20" i="1"/>
  <c r="G21" i="1"/>
  <c r="G22" i="1"/>
  <c r="G16" i="1"/>
  <c r="G6" i="1"/>
  <c r="G7" i="1"/>
  <c r="G8" i="1"/>
  <c r="G9" i="1"/>
  <c r="G10" i="1"/>
  <c r="G11" i="1"/>
  <c r="G12" i="1"/>
  <c r="G13" i="1"/>
  <c r="G14" i="1"/>
  <c r="G5" i="1"/>
  <c r="BJ13" i="2"/>
  <c r="BG13" i="2" s="1"/>
  <c r="BJ14" i="2"/>
  <c r="BI14" i="2" s="1"/>
  <c r="BJ15" i="2"/>
  <c r="BI15" i="2" s="1"/>
  <c r="BJ16" i="2"/>
  <c r="BJ17" i="2"/>
  <c r="BI17" i="2" s="1"/>
  <c r="BI18" i="2"/>
  <c r="BJ19" i="2"/>
  <c r="BJ20" i="2"/>
  <c r="BI20" i="2" s="1"/>
  <c r="BJ21" i="2"/>
  <c r="BJ22" i="2"/>
  <c r="BI22" i="2" s="1"/>
  <c r="BJ23" i="2"/>
  <c r="BI23" i="2" s="1"/>
  <c r="BJ24" i="2"/>
  <c r="BI24" i="2" s="1"/>
  <c r="BJ25" i="2"/>
  <c r="BI25" i="2" s="1"/>
  <c r="BJ26" i="2"/>
  <c r="BI26" i="2" s="1"/>
  <c r="BJ27" i="2"/>
  <c r="BI27" i="2" s="1"/>
  <c r="BJ28" i="2"/>
  <c r="BI28" i="2" s="1"/>
  <c r="BJ12" i="2"/>
  <c r="BI12" i="2" s="1"/>
  <c r="BJ5" i="2"/>
  <c r="BG5" i="2" s="1"/>
  <c r="BJ7" i="2"/>
  <c r="BI7" i="2" s="1"/>
  <c r="BJ8" i="2"/>
  <c r="BJ9" i="2"/>
  <c r="BI9" i="2" s="1"/>
  <c r="BJ10" i="2"/>
  <c r="BG10" i="2" s="1"/>
  <c r="BJ4" i="2"/>
  <c r="BI4" i="2" s="1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12" i="2"/>
  <c r="BD5" i="2"/>
  <c r="BD7" i="2"/>
  <c r="BD8" i="2"/>
  <c r="BD9" i="2"/>
  <c r="BD10" i="2"/>
  <c r="BD4" i="2"/>
  <c r="BA4" i="2" s="1"/>
  <c r="AX13" i="2"/>
  <c r="AU13" i="2" s="1"/>
  <c r="AX14" i="2"/>
  <c r="AW14" i="2" s="1"/>
  <c r="AX15" i="2"/>
  <c r="AW15" i="2" s="1"/>
  <c r="AX16" i="2"/>
  <c r="AX17" i="2"/>
  <c r="AU17" i="2" s="1"/>
  <c r="AX18" i="2"/>
  <c r="AU18" i="2" s="1"/>
  <c r="AX19" i="2"/>
  <c r="AX20" i="2"/>
  <c r="AU20" i="2" s="1"/>
  <c r="AX21" i="2"/>
  <c r="AX22" i="2"/>
  <c r="AU22" i="2" s="1"/>
  <c r="AX23" i="2"/>
  <c r="AW23" i="2" s="1"/>
  <c r="AX24" i="2"/>
  <c r="AU24" i="2" s="1"/>
  <c r="AX25" i="2"/>
  <c r="AU25" i="2" s="1"/>
  <c r="AX26" i="2"/>
  <c r="AU26" i="2" s="1"/>
  <c r="AX27" i="2"/>
  <c r="AW27" i="2" s="1"/>
  <c r="AX28" i="2"/>
  <c r="AU28" i="2" s="1"/>
  <c r="AX12" i="2"/>
  <c r="AW12" i="2" s="1"/>
  <c r="AX5" i="2"/>
  <c r="AU5" i="2" s="1"/>
  <c r="AX7" i="2"/>
  <c r="AU7" i="2" s="1"/>
  <c r="AX8" i="2"/>
  <c r="AX9" i="2"/>
  <c r="AU9" i="2" s="1"/>
  <c r="AX10" i="2"/>
  <c r="AU10" i="2" s="1"/>
  <c r="AX4" i="2"/>
  <c r="AW4" i="2" s="1"/>
  <c r="AR13" i="2"/>
  <c r="AO13" i="2" s="1"/>
  <c r="AR14" i="2"/>
  <c r="AO14" i="2" s="1"/>
  <c r="AR15" i="2"/>
  <c r="AQ15" i="2" s="1"/>
  <c r="AR16" i="2"/>
  <c r="AR17" i="2"/>
  <c r="AQ17" i="2" s="1"/>
  <c r="AR18" i="2"/>
  <c r="AO18" i="2" s="1"/>
  <c r="AR19" i="2"/>
  <c r="AR20" i="2"/>
  <c r="AO20" i="2" s="1"/>
  <c r="AR21" i="2"/>
  <c r="AR22" i="2"/>
  <c r="AO22" i="2" s="1"/>
  <c r="AR23" i="2"/>
  <c r="AQ23" i="2" s="1"/>
  <c r="AR24" i="2"/>
  <c r="AO24" i="2" s="1"/>
  <c r="AR25" i="2"/>
  <c r="AO25" i="2" s="1"/>
  <c r="AR26" i="2"/>
  <c r="AO26" i="2" s="1"/>
  <c r="AR27" i="2"/>
  <c r="AQ27" i="2" s="1"/>
  <c r="AR28" i="2"/>
  <c r="AO28" i="2" s="1"/>
  <c r="AR12" i="2"/>
  <c r="AQ12" i="2" s="1"/>
  <c r="AR5" i="2"/>
  <c r="AO5" i="2" s="1"/>
  <c r="AR7" i="2"/>
  <c r="AO7" i="2" s="1"/>
  <c r="AR8" i="2"/>
  <c r="AR9" i="2"/>
  <c r="AQ9" i="2" s="1"/>
  <c r="AR10" i="2"/>
  <c r="AQ10" i="2" s="1"/>
  <c r="AR4" i="2"/>
  <c r="AO4" i="2" s="1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12" i="2"/>
  <c r="AL5" i="2"/>
  <c r="AL7" i="2"/>
  <c r="AL8" i="2"/>
  <c r="AL9" i="2"/>
  <c r="AL10" i="2"/>
  <c r="AL4" i="2"/>
  <c r="AF13" i="2"/>
  <c r="AE13" i="2" s="1"/>
  <c r="AF14" i="2"/>
  <c r="AC14" i="2" s="1"/>
  <c r="AF15" i="2"/>
  <c r="AE15" i="2" s="1"/>
  <c r="AF16" i="2"/>
  <c r="AF17" i="2"/>
  <c r="AE17" i="2" s="1"/>
  <c r="AF18" i="2"/>
  <c r="AE18" i="2" s="1"/>
  <c r="AF19" i="2"/>
  <c r="AF20" i="2"/>
  <c r="AC20" i="2" s="1"/>
  <c r="AF21" i="2"/>
  <c r="AF22" i="2"/>
  <c r="AE22" i="2" s="1"/>
  <c r="AF23" i="2"/>
  <c r="AE23" i="2" s="1"/>
  <c r="AF24" i="2"/>
  <c r="AE24" i="2" s="1"/>
  <c r="AF25" i="2"/>
  <c r="AC25" i="2" s="1"/>
  <c r="AF26" i="2"/>
  <c r="AE26" i="2" s="1"/>
  <c r="AF27" i="2"/>
  <c r="AE27" i="2" s="1"/>
  <c r="AF28" i="2"/>
  <c r="AE28" i="2" s="1"/>
  <c r="AF12" i="2"/>
  <c r="AE12" i="2" s="1"/>
  <c r="AF5" i="2"/>
  <c r="AC5" i="2" s="1"/>
  <c r="AF7" i="2"/>
  <c r="AE7" i="2" s="1"/>
  <c r="AF8" i="2"/>
  <c r="AF9" i="2"/>
  <c r="AE9" i="2" s="1"/>
  <c r="AF10" i="2"/>
  <c r="AC10" i="2" s="1"/>
  <c r="AF4" i="2"/>
  <c r="AE4" i="2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12" i="2"/>
  <c r="Z5" i="2"/>
  <c r="Z7" i="2"/>
  <c r="Y7" i="2" s="1"/>
  <c r="Z8" i="2"/>
  <c r="Z9" i="2"/>
  <c r="Y9" i="2" s="1"/>
  <c r="Z10" i="2"/>
  <c r="W10" i="2" s="1"/>
  <c r="Z4" i="2"/>
  <c r="T13" i="2"/>
  <c r="Q13" i="2" s="1"/>
  <c r="T14" i="2"/>
  <c r="S14" i="2" s="1"/>
  <c r="T15" i="2"/>
  <c r="S15" i="2" s="1"/>
  <c r="T16" i="2"/>
  <c r="T17" i="2"/>
  <c r="Q17" i="2" s="1"/>
  <c r="T18" i="2"/>
  <c r="S18" i="2" s="1"/>
  <c r="T19" i="2"/>
  <c r="T20" i="2"/>
  <c r="S20" i="2" s="1"/>
  <c r="T21" i="2"/>
  <c r="T22" i="2"/>
  <c r="S22" i="2" s="1"/>
  <c r="T23" i="2"/>
  <c r="S23" i="2" s="1"/>
  <c r="T24" i="2"/>
  <c r="S24" i="2" s="1"/>
  <c r="T25" i="2"/>
  <c r="Q25" i="2" s="1"/>
  <c r="T26" i="2"/>
  <c r="S26" i="2" s="1"/>
  <c r="T27" i="2"/>
  <c r="S27" i="2" s="1"/>
  <c r="T28" i="2"/>
  <c r="S28" i="2" s="1"/>
  <c r="T12" i="2"/>
  <c r="Q12" i="2" s="1"/>
  <c r="T5" i="2"/>
  <c r="Q5" i="2" s="1"/>
  <c r="T7" i="2"/>
  <c r="S7" i="2" s="1"/>
  <c r="T8" i="2"/>
  <c r="T9" i="2"/>
  <c r="S9" i="2" s="1"/>
  <c r="T10" i="2"/>
  <c r="Q10" i="2" s="1"/>
  <c r="T4" i="2"/>
  <c r="S4" i="2" s="1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12" i="2"/>
  <c r="N5" i="2"/>
  <c r="N7" i="2"/>
  <c r="N8" i="2"/>
  <c r="N9" i="2"/>
  <c r="N10" i="2"/>
  <c r="N4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12" i="2"/>
  <c r="H5" i="2"/>
  <c r="H7" i="2"/>
  <c r="H8" i="2"/>
  <c r="H9" i="2"/>
  <c r="H10" i="2"/>
  <c r="H4" i="2"/>
  <c r="AK28" i="2" l="1"/>
  <c r="AK24" i="2"/>
  <c r="AK20" i="2"/>
  <c r="AK12" i="2"/>
  <c r="AI17" i="2"/>
  <c r="AK27" i="2"/>
  <c r="AK23" i="2"/>
  <c r="AK15" i="2"/>
  <c r="AK25" i="2"/>
  <c r="AK13" i="2"/>
  <c r="AK26" i="2"/>
  <c r="AK22" i="2"/>
  <c r="AK18" i="2"/>
  <c r="AK14" i="2"/>
  <c r="AI9" i="2"/>
  <c r="AK4" i="2"/>
  <c r="AK7" i="2"/>
  <c r="AI10" i="2"/>
  <c r="AI5" i="2"/>
  <c r="M12" i="2"/>
  <c r="M25" i="2"/>
  <c r="M17" i="2"/>
  <c r="K28" i="2"/>
  <c r="M20" i="2"/>
  <c r="M27" i="2"/>
  <c r="M23" i="2"/>
  <c r="M15" i="2"/>
  <c r="K13" i="2"/>
  <c r="K24" i="2"/>
  <c r="M26" i="2"/>
  <c r="M22" i="2"/>
  <c r="K18" i="2"/>
  <c r="M14" i="2"/>
  <c r="M9" i="2"/>
  <c r="K4" i="2"/>
  <c r="M7" i="2"/>
  <c r="M10" i="2"/>
  <c r="M5" i="2"/>
  <c r="BK27" i="1"/>
  <c r="F35" i="1"/>
  <c r="F26" i="1"/>
  <c r="F22" i="1"/>
  <c r="AI27" i="2"/>
  <c r="G27" i="1"/>
  <c r="AE14" i="2"/>
  <c r="AC4" i="2"/>
  <c r="Y28" i="2"/>
  <c r="Y24" i="2"/>
  <c r="Y20" i="2"/>
  <c r="Y27" i="2"/>
  <c r="Y23" i="2"/>
  <c r="Y15" i="2"/>
  <c r="Y26" i="2"/>
  <c r="Y22" i="2"/>
  <c r="Y18" i="2"/>
  <c r="Y14" i="2"/>
  <c r="W12" i="2"/>
  <c r="Y25" i="2"/>
  <c r="Y17" i="2"/>
  <c r="Y13" i="2"/>
  <c r="W5" i="2"/>
  <c r="Y4" i="2"/>
  <c r="F18" i="1"/>
  <c r="D14" i="1"/>
  <c r="D12" i="1"/>
  <c r="D11" i="1"/>
  <c r="D8" i="1"/>
  <c r="D6" i="1"/>
  <c r="D5" i="1"/>
  <c r="D34" i="1"/>
  <c r="D33" i="1"/>
  <c r="F34" i="1"/>
  <c r="D36" i="1"/>
  <c r="F33" i="1"/>
  <c r="D35" i="1"/>
  <c r="F36" i="1"/>
  <c r="F30" i="1"/>
  <c r="D31" i="1"/>
  <c r="F29" i="1"/>
  <c r="D29" i="1"/>
  <c r="D30" i="1"/>
  <c r="F28" i="1"/>
  <c r="D28" i="1"/>
  <c r="F31" i="1"/>
  <c r="F25" i="1"/>
  <c r="D25" i="1"/>
  <c r="F21" i="1"/>
  <c r="F17" i="1"/>
  <c r="D20" i="1"/>
  <c r="D16" i="1"/>
  <c r="F20" i="1"/>
  <c r="D22" i="1"/>
  <c r="D18" i="1"/>
  <c r="G23" i="1"/>
  <c r="F16" i="1"/>
  <c r="D21" i="1"/>
  <c r="D17" i="1"/>
  <c r="F5" i="1"/>
  <c r="D10" i="1"/>
  <c r="D7" i="1"/>
  <c r="F13" i="1"/>
  <c r="F9" i="1"/>
  <c r="F12" i="1"/>
  <c r="D13" i="1"/>
  <c r="D9" i="1"/>
  <c r="F14" i="1"/>
  <c r="F10" i="1"/>
  <c r="F6" i="1"/>
  <c r="F8" i="1"/>
  <c r="F11" i="1"/>
  <c r="F7" i="1"/>
  <c r="AO12" i="2"/>
  <c r="AQ26" i="2"/>
  <c r="AQ22" i="2"/>
  <c r="AO17" i="2"/>
  <c r="AK17" i="2"/>
  <c r="AI12" i="2"/>
  <c r="AI23" i="2"/>
  <c r="AI4" i="2"/>
  <c r="AC28" i="2"/>
  <c r="AC24" i="2"/>
  <c r="AC18" i="2"/>
  <c r="AE20" i="2"/>
  <c r="S12" i="2"/>
  <c r="S25" i="2"/>
  <c r="E26" i="2"/>
  <c r="G14" i="2"/>
  <c r="G13" i="2"/>
  <c r="G28" i="2"/>
  <c r="G24" i="2"/>
  <c r="G20" i="2"/>
  <c r="E22" i="2"/>
  <c r="G18" i="2"/>
  <c r="E12" i="2"/>
  <c r="G25" i="2"/>
  <c r="G17" i="2"/>
  <c r="G27" i="2"/>
  <c r="G23" i="2"/>
  <c r="E15" i="2"/>
  <c r="G9" i="2"/>
  <c r="E10" i="2"/>
  <c r="E5" i="2"/>
  <c r="G4" i="2"/>
  <c r="G7" i="2"/>
  <c r="BI13" i="2"/>
  <c r="BG25" i="2"/>
  <c r="BG17" i="2"/>
  <c r="BI5" i="2"/>
  <c r="BA25" i="2"/>
  <c r="BA13" i="2"/>
  <c r="E9" i="2"/>
  <c r="AC13" i="2"/>
  <c r="AO23" i="2"/>
  <c r="AU14" i="2"/>
  <c r="BA28" i="2"/>
  <c r="BA24" i="2"/>
  <c r="BA20" i="2"/>
  <c r="G12" i="2"/>
  <c r="M28" i="2"/>
  <c r="S17" i="2"/>
  <c r="AE5" i="2"/>
  <c r="AC27" i="2"/>
  <c r="AC23" i="2"/>
  <c r="AC17" i="2"/>
  <c r="AI26" i="2"/>
  <c r="AI22" i="2"/>
  <c r="AI15" i="2"/>
  <c r="AK10" i="2"/>
  <c r="AQ4" i="2"/>
  <c r="AO15" i="2"/>
  <c r="AQ25" i="2"/>
  <c r="AQ20" i="2"/>
  <c r="AQ14" i="2"/>
  <c r="AQ7" i="2"/>
  <c r="AW26" i="2"/>
  <c r="BG28" i="2"/>
  <c r="BG24" i="2"/>
  <c r="BG20" i="2"/>
  <c r="BG12" i="2"/>
  <c r="AE25" i="2"/>
  <c r="AO27" i="2"/>
  <c r="BC4" i="2"/>
  <c r="BC27" i="2"/>
  <c r="BC23" i="2"/>
  <c r="BC15" i="2"/>
  <c r="E25" i="2"/>
  <c r="M24" i="2"/>
  <c r="S13" i="2"/>
  <c r="AC9" i="2"/>
  <c r="AC12" i="2"/>
  <c r="AC26" i="2"/>
  <c r="AC22" i="2"/>
  <c r="AC15" i="2"/>
  <c r="AI25" i="2"/>
  <c r="AI20" i="2"/>
  <c r="AI14" i="2"/>
  <c r="AK9" i="2"/>
  <c r="AQ28" i="2"/>
  <c r="AQ24" i="2"/>
  <c r="AQ18" i="2"/>
  <c r="AQ13" i="2"/>
  <c r="AW22" i="2"/>
  <c r="BG4" i="2"/>
  <c r="BG27" i="2"/>
  <c r="BG23" i="2"/>
  <c r="BG15" i="2"/>
  <c r="BG9" i="2"/>
  <c r="BI10" i="2"/>
  <c r="BA12" i="2"/>
  <c r="BA17" i="2"/>
  <c r="BC26" i="2"/>
  <c r="BC22" i="2"/>
  <c r="BC18" i="2"/>
  <c r="BC14" i="2"/>
  <c r="G15" i="2"/>
  <c r="M18" i="2"/>
  <c r="Y10" i="2"/>
  <c r="AE10" i="2"/>
  <c r="AI28" i="2"/>
  <c r="AI24" i="2"/>
  <c r="AI18" i="2"/>
  <c r="AI13" i="2"/>
  <c r="AK5" i="2"/>
  <c r="AW18" i="2"/>
  <c r="BG26" i="2"/>
  <c r="BG22" i="2"/>
  <c r="BG18" i="2"/>
  <c r="BG14" i="2"/>
  <c r="AO10" i="2"/>
  <c r="BC7" i="2"/>
  <c r="Q9" i="2"/>
  <c r="AI7" i="2"/>
  <c r="AO9" i="2"/>
  <c r="BC10" i="2"/>
  <c r="BC5" i="2"/>
  <c r="Y5" i="2"/>
  <c r="AC7" i="2"/>
  <c r="AQ5" i="2"/>
  <c r="AW7" i="2"/>
  <c r="BG7" i="2"/>
  <c r="BC9" i="2"/>
  <c r="BC17" i="2"/>
  <c r="BA15" i="2"/>
  <c r="BC13" i="2"/>
  <c r="BA27" i="2"/>
  <c r="BC25" i="2"/>
  <c r="BA23" i="2"/>
  <c r="BA26" i="2"/>
  <c r="BA22" i="2"/>
  <c r="BA18" i="2"/>
  <c r="BA14" i="2"/>
  <c r="BC28" i="2"/>
  <c r="BC24" i="2"/>
  <c r="BC20" i="2"/>
  <c r="BC12" i="2"/>
  <c r="BA7" i="2"/>
  <c r="BA10" i="2"/>
  <c r="BA5" i="2"/>
  <c r="BA9" i="2"/>
  <c r="AW24" i="2"/>
  <c r="AW28" i="2"/>
  <c r="AW20" i="2"/>
  <c r="AU12" i="2"/>
  <c r="AU27" i="2"/>
  <c r="AU23" i="2"/>
  <c r="AU15" i="2"/>
  <c r="AW25" i="2"/>
  <c r="AW17" i="2"/>
  <c r="AW13" i="2"/>
  <c r="AW10" i="2"/>
  <c r="AW9" i="2"/>
  <c r="AW5" i="2"/>
  <c r="AU4" i="2"/>
  <c r="G10" i="2"/>
  <c r="G5" i="2"/>
  <c r="E20" i="2"/>
  <c r="E14" i="2"/>
  <c r="G26" i="2"/>
  <c r="G22" i="2"/>
  <c r="M4" i="2"/>
  <c r="K7" i="2"/>
  <c r="K27" i="2"/>
  <c r="K23" i="2"/>
  <c r="K17" i="2"/>
  <c r="M13" i="2"/>
  <c r="S10" i="2"/>
  <c r="S5" i="2"/>
  <c r="W9" i="2"/>
  <c r="Y12" i="2"/>
  <c r="W25" i="2"/>
  <c r="W17" i="2"/>
  <c r="W13" i="2"/>
  <c r="E4" i="2"/>
  <c r="E28" i="2"/>
  <c r="E24" i="2"/>
  <c r="E18" i="2"/>
  <c r="E13" i="2"/>
  <c r="K10" i="2"/>
  <c r="K5" i="2"/>
  <c r="K12" i="2"/>
  <c r="K26" i="2"/>
  <c r="K22" i="2"/>
  <c r="K15" i="2"/>
  <c r="Q4" i="2"/>
  <c r="Q28" i="2"/>
  <c r="Q24" i="2"/>
  <c r="Q20" i="2"/>
  <c r="W4" i="2"/>
  <c r="W28" i="2"/>
  <c r="W24" i="2"/>
  <c r="W20" i="2"/>
  <c r="E7" i="2"/>
  <c r="E27" i="2"/>
  <c r="E23" i="2"/>
  <c r="E17" i="2"/>
  <c r="K9" i="2"/>
  <c r="K25" i="2"/>
  <c r="K20" i="2"/>
  <c r="K14" i="2"/>
  <c r="Q7" i="2"/>
  <c r="Q27" i="2"/>
  <c r="Q23" i="2"/>
  <c r="Q15" i="2"/>
  <c r="W7" i="2"/>
  <c r="W27" i="2"/>
  <c r="W23" i="2"/>
  <c r="W15" i="2"/>
  <c r="Q26" i="2"/>
  <c r="Q22" i="2"/>
  <c r="Q18" i="2"/>
  <c r="Q14" i="2"/>
  <c r="W26" i="2"/>
  <c r="W22" i="2"/>
  <c r="W18" i="2"/>
  <c r="W14" i="2"/>
  <c r="BZ29" i="2" l="1"/>
  <c r="BZ11" i="2"/>
  <c r="BX11" i="2"/>
  <c r="BZ30" i="2" l="1"/>
  <c r="J29" i="2"/>
  <c r="L29" i="2"/>
  <c r="BK37" i="1" l="1"/>
  <c r="BK15" i="1" l="1"/>
  <c r="BK23" i="2"/>
  <c r="BE23" i="2" l="1"/>
  <c r="AY23" i="2" l="1"/>
  <c r="AS23" i="2" l="1"/>
  <c r="AM23" i="2" l="1"/>
  <c r="AG23" i="2" l="1"/>
  <c r="AA23" i="2" l="1"/>
  <c r="U23" i="2"/>
  <c r="O23" i="2"/>
  <c r="I23" i="2" l="1"/>
  <c r="E15" i="1" l="1"/>
  <c r="BC38" i="5" l="1"/>
  <c r="BE38" i="5"/>
  <c r="BE39" i="5"/>
  <c r="BC39" i="5"/>
  <c r="BC35" i="5" l="1"/>
  <c r="BE35" i="5"/>
  <c r="BE34" i="5"/>
  <c r="BC34" i="5"/>
  <c r="BC40" i="5"/>
  <c r="BE40" i="5"/>
  <c r="BE41" i="5"/>
  <c r="BC41" i="5"/>
  <c r="I16" i="2"/>
  <c r="BK16" i="2" l="1"/>
  <c r="BE16" i="2"/>
  <c r="AY16" i="2"/>
  <c r="AS16" i="2"/>
  <c r="AM16" i="2"/>
  <c r="AG16" i="2"/>
  <c r="AA16" i="2"/>
  <c r="U16" i="2"/>
  <c r="O16" i="2"/>
  <c r="BF11" i="2"/>
  <c r="BH11" i="2"/>
  <c r="BF29" i="2"/>
  <c r="BH29" i="2"/>
  <c r="BH30" i="2" l="1"/>
  <c r="BJ29" i="2"/>
  <c r="BG29" i="2" s="1"/>
  <c r="BF30" i="2"/>
  <c r="BK19" i="2"/>
  <c r="BK28" i="2"/>
  <c r="BK26" i="2"/>
  <c r="BK24" i="2"/>
  <c r="BK21" i="2"/>
  <c r="BK17" i="2"/>
  <c r="BK27" i="2"/>
  <c r="BK25" i="2"/>
  <c r="BK22" i="2"/>
  <c r="BK20" i="2"/>
  <c r="BK18" i="2"/>
  <c r="BK15" i="2"/>
  <c r="BK14" i="2"/>
  <c r="BK13" i="2"/>
  <c r="BK12" i="2"/>
  <c r="BK10" i="2"/>
  <c r="BK9" i="2"/>
  <c r="BK8" i="2"/>
  <c r="BK7" i="2"/>
  <c r="BK5" i="2"/>
  <c r="BJ11" i="2"/>
  <c r="BK4" i="2"/>
  <c r="BI29" i="2" l="1"/>
  <c r="BI11" i="2"/>
  <c r="BG11" i="2"/>
  <c r="BK29" i="2"/>
  <c r="BJ30" i="2"/>
  <c r="BK11" i="2"/>
  <c r="BG30" i="2" l="1"/>
  <c r="BI30" i="2"/>
  <c r="AA4" i="2" l="1"/>
  <c r="AB11" i="2"/>
  <c r="AD11" i="2"/>
  <c r="AH11" i="2"/>
  <c r="AJ11" i="2"/>
  <c r="AN11" i="2"/>
  <c r="AP11" i="2"/>
  <c r="AT11" i="2"/>
  <c r="AV11" i="2"/>
  <c r="AZ11" i="2"/>
  <c r="BB11" i="2"/>
  <c r="AA17" i="2" l="1"/>
  <c r="E23" i="1" l="1"/>
  <c r="F23" i="1" s="1"/>
  <c r="C23" i="1"/>
  <c r="D23" i="1" s="1"/>
  <c r="E37" i="1"/>
  <c r="C37" i="1"/>
  <c r="E32" i="1"/>
  <c r="C32" i="1"/>
  <c r="C15" i="1"/>
  <c r="F29" i="2"/>
  <c r="D29" i="2"/>
  <c r="F11" i="2"/>
  <c r="D11" i="2"/>
  <c r="BE19" i="2"/>
  <c r="BE7" i="2"/>
  <c r="BA42" i="5"/>
  <c r="X42" i="5"/>
  <c r="Z42" i="5"/>
  <c r="AC42" i="5"/>
  <c r="AE42" i="5"/>
  <c r="AH42" i="5"/>
  <c r="AJ42" i="5"/>
  <c r="AM42" i="5"/>
  <c r="AO42" i="5"/>
  <c r="AW42" i="5"/>
  <c r="AY42" i="5"/>
  <c r="BB42" i="5"/>
  <c r="BD42" i="5"/>
  <c r="AS5" i="2"/>
  <c r="AM19" i="2"/>
  <c r="U19" i="2"/>
  <c r="U12" i="2"/>
  <c r="U14" i="2"/>
  <c r="U18" i="2"/>
  <c r="U21" i="2"/>
  <c r="U22" i="2"/>
  <c r="U26" i="2"/>
  <c r="U28" i="2"/>
  <c r="O8" i="2"/>
  <c r="AY8" i="2"/>
  <c r="AY28" i="2"/>
  <c r="AY24" i="2"/>
  <c r="AY21" i="2"/>
  <c r="AY7" i="2"/>
  <c r="AY5" i="2"/>
  <c r="AS26" i="2"/>
  <c r="AS15" i="2"/>
  <c r="AS12" i="2"/>
  <c r="AS10" i="2"/>
  <c r="AM9" i="2"/>
  <c r="AM10" i="2"/>
  <c r="AM15" i="2"/>
  <c r="AM20" i="2"/>
  <c r="AM22" i="2"/>
  <c r="AM24" i="2"/>
  <c r="AM25" i="2"/>
  <c r="AM26" i="2"/>
  <c r="AG5" i="2"/>
  <c r="AG4" i="2"/>
  <c r="AA5" i="2"/>
  <c r="AA28" i="2"/>
  <c r="AA18" i="2"/>
  <c r="AA15" i="2"/>
  <c r="U4" i="2"/>
  <c r="O22" i="2"/>
  <c r="O15" i="2"/>
  <c r="O14" i="2"/>
  <c r="O10" i="2"/>
  <c r="O9" i="2"/>
  <c r="BB29" i="2"/>
  <c r="BB30" i="2" s="1"/>
  <c r="AZ29" i="2"/>
  <c r="AV29" i="2"/>
  <c r="AV30" i="2" s="1"/>
  <c r="AT29" i="2"/>
  <c r="AP29" i="2"/>
  <c r="AN29" i="2"/>
  <c r="AJ29" i="2"/>
  <c r="AH29" i="2"/>
  <c r="AD29" i="2"/>
  <c r="AB29" i="2"/>
  <c r="X11" i="2"/>
  <c r="X29" i="2"/>
  <c r="V11" i="2"/>
  <c r="V29" i="2"/>
  <c r="R11" i="2"/>
  <c r="R29" i="2"/>
  <c r="P11" i="2"/>
  <c r="P29" i="2"/>
  <c r="L11" i="2"/>
  <c r="J11" i="2"/>
  <c r="U24" i="2"/>
  <c r="AA22" i="2"/>
  <c r="AA14" i="2"/>
  <c r="AM12" i="2"/>
  <c r="AY20" i="2"/>
  <c r="AY13" i="2"/>
  <c r="BE25" i="2"/>
  <c r="BE20" i="2"/>
  <c r="BE18" i="2"/>
  <c r="BE14" i="2"/>
  <c r="O27" i="2"/>
  <c r="T11" i="2"/>
  <c r="AG20" i="2"/>
  <c r="AG18" i="2"/>
  <c r="AQ42" i="5"/>
  <c r="AY25" i="2"/>
  <c r="O19" i="2"/>
  <c r="O7" i="2"/>
  <c r="O4" i="2"/>
  <c r="U9" i="2"/>
  <c r="AA19" i="2"/>
  <c r="AG21" i="2"/>
  <c r="AM5" i="2"/>
  <c r="AM4" i="2"/>
  <c r="AY9" i="2"/>
  <c r="I19" i="2"/>
  <c r="U10" i="2"/>
  <c r="U8" i="2"/>
  <c r="U7" i="2"/>
  <c r="U5" i="2"/>
  <c r="AA10" i="2"/>
  <c r="AG8" i="2"/>
  <c r="AS7" i="2"/>
  <c r="AZ42" i="5" l="1"/>
  <c r="AX42" i="5"/>
  <c r="F27" i="1"/>
  <c r="AP30" i="2"/>
  <c r="AH30" i="2"/>
  <c r="AJ30" i="2"/>
  <c r="AD30" i="2"/>
  <c r="AB30" i="2"/>
  <c r="AN30" i="2"/>
  <c r="AN42" i="5"/>
  <c r="AP42" i="5"/>
  <c r="AZ30" i="2"/>
  <c r="AT30" i="2"/>
  <c r="Q11" i="2"/>
  <c r="S11" i="2"/>
  <c r="AG12" i="2"/>
  <c r="AG24" i="2"/>
  <c r="AG28" i="2"/>
  <c r="AG19" i="2"/>
  <c r="AG26" i="2"/>
  <c r="AG14" i="2"/>
  <c r="AG13" i="2"/>
  <c r="BL37" i="1"/>
  <c r="BK32" i="1"/>
  <c r="BK38" i="1" s="1"/>
  <c r="BL27" i="1"/>
  <c r="G32" i="1"/>
  <c r="F32" i="1" s="1"/>
  <c r="BE22" i="2"/>
  <c r="BE12" i="2"/>
  <c r="I4" i="2"/>
  <c r="BE9" i="2"/>
  <c r="G15" i="1"/>
  <c r="F15" i="1" s="1"/>
  <c r="BE28" i="2"/>
  <c r="BE27" i="2"/>
  <c r="BE26" i="2"/>
  <c r="BE24" i="2"/>
  <c r="BD29" i="2"/>
  <c r="BC29" i="2" s="1"/>
  <c r="BE21" i="2"/>
  <c r="BE17" i="2"/>
  <c r="BE15" i="2"/>
  <c r="BE13" i="2"/>
  <c r="BE10" i="2"/>
  <c r="BE8" i="2"/>
  <c r="BE5" i="2"/>
  <c r="AY27" i="2"/>
  <c r="AY26" i="2"/>
  <c r="AY22" i="2"/>
  <c r="AY19" i="2"/>
  <c r="AY18" i="2"/>
  <c r="AY17" i="2"/>
  <c r="AY15" i="2"/>
  <c r="AY12" i="2"/>
  <c r="AY4" i="2"/>
  <c r="AS28" i="2"/>
  <c r="AS27" i="2"/>
  <c r="AS22" i="2"/>
  <c r="AS20" i="2"/>
  <c r="AS19" i="2"/>
  <c r="AS18" i="2"/>
  <c r="AS17" i="2"/>
  <c r="AS14" i="2"/>
  <c r="AS9" i="2"/>
  <c r="AS8" i="2"/>
  <c r="AS4" i="2"/>
  <c r="AG42" i="5"/>
  <c r="AF42" i="5" s="1"/>
  <c r="AM28" i="2"/>
  <c r="AM18" i="2"/>
  <c r="AM13" i="2"/>
  <c r="AM8" i="2"/>
  <c r="AM7" i="2"/>
  <c r="AG27" i="2"/>
  <c r="AG25" i="2"/>
  <c r="AG22" i="2"/>
  <c r="AG17" i="2"/>
  <c r="AG15" i="2"/>
  <c r="AF29" i="2"/>
  <c r="AC29" i="2" s="1"/>
  <c r="AG10" i="2"/>
  <c r="AG9" i="2"/>
  <c r="AG7" i="2"/>
  <c r="AL29" i="2"/>
  <c r="AK29" i="2" s="1"/>
  <c r="AA27" i="2"/>
  <c r="AA25" i="2"/>
  <c r="AA24" i="2"/>
  <c r="AA21" i="2"/>
  <c r="AA20" i="2"/>
  <c r="AA13" i="2"/>
  <c r="Z29" i="2"/>
  <c r="Y29" i="2" s="1"/>
  <c r="AA12" i="2"/>
  <c r="AA9" i="2"/>
  <c r="AA7" i="2"/>
  <c r="U27" i="2"/>
  <c r="U25" i="2"/>
  <c r="U20" i="2"/>
  <c r="U17" i="2"/>
  <c r="U15" i="2"/>
  <c r="U13" i="2"/>
  <c r="O28" i="2"/>
  <c r="O26" i="2"/>
  <c r="O25" i="2"/>
  <c r="O24" i="2"/>
  <c r="O21" i="2"/>
  <c r="O20" i="2"/>
  <c r="O18" i="2"/>
  <c r="O17" i="2"/>
  <c r="L30" i="2"/>
  <c r="N29" i="2"/>
  <c r="O13" i="2"/>
  <c r="J30" i="2"/>
  <c r="O12" i="2"/>
  <c r="N11" i="2"/>
  <c r="K11" i="2" s="1"/>
  <c r="E38" i="1"/>
  <c r="C38" i="1"/>
  <c r="E24" i="1"/>
  <c r="E39" i="1" s="1"/>
  <c r="C24" i="1"/>
  <c r="H29" i="2"/>
  <c r="G29" i="2" s="1"/>
  <c r="F30" i="2"/>
  <c r="D30" i="2"/>
  <c r="H11" i="2"/>
  <c r="E11" i="2" s="1"/>
  <c r="AX29" i="2"/>
  <c r="AW29" i="2" s="1"/>
  <c r="T29" i="2"/>
  <c r="T30" i="2" s="1"/>
  <c r="O5" i="2"/>
  <c r="I12" i="2"/>
  <c r="V30" i="2"/>
  <c r="I9" i="2"/>
  <c r="I7" i="2"/>
  <c r="I28" i="2"/>
  <c r="I27" i="2"/>
  <c r="I26" i="2"/>
  <c r="I25" i="2"/>
  <c r="I24" i="2"/>
  <c r="I22" i="2"/>
  <c r="I21" i="2"/>
  <c r="I20" i="2"/>
  <c r="I18" i="2"/>
  <c r="I17" i="2"/>
  <c r="I15" i="2"/>
  <c r="I14" i="2"/>
  <c r="I13" i="2"/>
  <c r="I10" i="2"/>
  <c r="I8" i="2"/>
  <c r="I5" i="2"/>
  <c r="AY10" i="2"/>
  <c r="AY14" i="2"/>
  <c r="AX11" i="2"/>
  <c r="AS25" i="2"/>
  <c r="AS24" i="2"/>
  <c r="AS21" i="2"/>
  <c r="AS13" i="2"/>
  <c r="AR29" i="2"/>
  <c r="AO29" i="2" s="1"/>
  <c r="AR11" i="2"/>
  <c r="G37" i="1"/>
  <c r="F37" i="1" s="1"/>
  <c r="BE4" i="2"/>
  <c r="BD11" i="2"/>
  <c r="AM27" i="2"/>
  <c r="AM21" i="2"/>
  <c r="AM17" i="2"/>
  <c r="AM14" i="2"/>
  <c r="AL11" i="2"/>
  <c r="AF11" i="2"/>
  <c r="AA26" i="2"/>
  <c r="X30" i="2"/>
  <c r="Z11" i="2"/>
  <c r="W11" i="2" s="1"/>
  <c r="AA8" i="2"/>
  <c r="R30" i="2"/>
  <c r="P30" i="2"/>
  <c r="U11" i="2"/>
  <c r="O11" i="2" l="1"/>
  <c r="D37" i="1"/>
  <c r="D32" i="1"/>
  <c r="D27" i="1"/>
  <c r="D15" i="1"/>
  <c r="C39" i="1"/>
  <c r="AQ29" i="2"/>
  <c r="AI29" i="2"/>
  <c r="Q29" i="2"/>
  <c r="AE29" i="2"/>
  <c r="G11" i="2"/>
  <c r="AE11" i="2"/>
  <c r="AC11" i="2"/>
  <c r="Y11" i="2"/>
  <c r="Q30" i="2"/>
  <c r="AO11" i="2"/>
  <c r="AQ11" i="2"/>
  <c r="S30" i="2"/>
  <c r="AK11" i="2"/>
  <c r="AI11" i="2"/>
  <c r="BA29" i="2"/>
  <c r="BC11" i="2"/>
  <c r="BA11" i="2"/>
  <c r="AD42" i="5"/>
  <c r="AU29" i="2"/>
  <c r="AW11" i="2"/>
  <c r="AU11" i="2"/>
  <c r="M11" i="2"/>
  <c r="S29" i="2"/>
  <c r="W29" i="2"/>
  <c r="M29" i="2"/>
  <c r="K29" i="2"/>
  <c r="E29" i="2"/>
  <c r="AM11" i="2"/>
  <c r="BX29" i="2"/>
  <c r="BX30" i="2" s="1"/>
  <c r="AG11" i="2"/>
  <c r="BL32" i="1"/>
  <c r="BL38" i="1" s="1"/>
  <c r="BK23" i="1"/>
  <c r="BK24" i="1" s="1"/>
  <c r="BE29" i="2"/>
  <c r="BD30" i="2"/>
  <c r="AY11" i="2"/>
  <c r="AS11" i="2"/>
  <c r="AL30" i="2"/>
  <c r="AG29" i="2"/>
  <c r="AF30" i="2"/>
  <c r="U29" i="2"/>
  <c r="U30" i="2" s="1"/>
  <c r="Z30" i="2"/>
  <c r="AA29" i="2"/>
  <c r="AA11" i="2"/>
  <c r="BL15" i="1"/>
  <c r="N30" i="2"/>
  <c r="K30" i="2" s="1"/>
  <c r="O29" i="2"/>
  <c r="O30" i="2" s="1"/>
  <c r="H30" i="2"/>
  <c r="G30" i="2" s="1"/>
  <c r="I11" i="2"/>
  <c r="AX30" i="2"/>
  <c r="I29" i="2"/>
  <c r="BE11" i="2"/>
  <c r="AY29" i="2"/>
  <c r="AR30" i="2"/>
  <c r="AS29" i="2"/>
  <c r="G38" i="1"/>
  <c r="F38" i="1" s="1"/>
  <c r="AM29" i="2"/>
  <c r="D38" i="1" l="1"/>
  <c r="AC30" i="2"/>
  <c r="AE30" i="2"/>
  <c r="M30" i="2"/>
  <c r="AK30" i="2"/>
  <c r="AI30" i="2"/>
  <c r="W30" i="2"/>
  <c r="Y30" i="2"/>
  <c r="AO30" i="2"/>
  <c r="AQ30" i="2"/>
  <c r="BC30" i="2"/>
  <c r="BA30" i="2"/>
  <c r="AW30" i="2"/>
  <c r="AU30" i="2"/>
  <c r="E30" i="2"/>
  <c r="BY11" i="2"/>
  <c r="AA30" i="2"/>
  <c r="CA11" i="2"/>
  <c r="CA29" i="2"/>
  <c r="BY29" i="2"/>
  <c r="I30" i="2"/>
  <c r="G24" i="1" l="1"/>
  <c r="BL23" i="1"/>
  <c r="BL24" i="1" s="1"/>
  <c r="BL39" i="1" s="1"/>
  <c r="AB42" i="5"/>
  <c r="F24" i="1" l="1"/>
  <c r="D24" i="1"/>
  <c r="G39" i="1"/>
  <c r="AA42" i="5"/>
  <c r="Y42" i="5"/>
  <c r="BM42" i="5"/>
  <c r="AL42" i="5"/>
  <c r="F39" i="1" l="1"/>
  <c r="D39" i="1"/>
  <c r="AK42" i="5"/>
  <c r="AI42" i="5"/>
  <c r="BE4" i="5" l="1"/>
  <c r="BL42" i="5"/>
  <c r="BC4" i="5"/>
  <c r="BE25" i="5"/>
  <c r="BE26" i="5"/>
  <c r="BE19" i="5"/>
  <c r="BE20" i="5"/>
  <c r="BE10" i="5"/>
  <c r="BE5" i="5"/>
  <c r="BC19" i="5"/>
  <c r="BC20" i="5"/>
  <c r="BE28" i="5"/>
  <c r="BC10" i="5"/>
  <c r="BE9" i="5"/>
  <c r="BC28" i="5"/>
  <c r="BE32" i="5"/>
  <c r="BC25" i="5"/>
  <c r="BE18" i="5"/>
  <c r="BC18" i="5"/>
  <c r="BE31" i="5"/>
  <c r="BC31" i="5"/>
  <c r="BC9" i="5"/>
  <c r="BC5" i="5"/>
  <c r="BF42" i="5"/>
  <c r="BE42" i="5" s="1"/>
  <c r="BC26" i="5"/>
  <c r="BC32" i="5"/>
  <c r="BC42" i="5" l="1"/>
  <c r="BK39" i="1" l="1"/>
</calcChain>
</file>

<file path=xl/sharedStrings.xml><?xml version="1.0" encoding="utf-8"?>
<sst xmlns="http://schemas.openxmlformats.org/spreadsheetml/2006/main" count="624" uniqueCount="278">
  <si>
    <t>PERSONAL ADMINISTRACIÓN Y SERVICIOS</t>
  </si>
  <si>
    <t>Nº PAS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</si>
  <si>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</si>
  <si>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</si>
  <si>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</si>
  <si>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</si>
  <si>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</si>
  <si>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</si>
  <si>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</si>
  <si>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</si>
  <si>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</si>
  <si>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</si>
  <si>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</si>
  <si>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</si>
  <si>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DIFERENCIA MES ANTERIOR</t>
  </si>
  <si>
    <t>DIFERENCIA MES ENERO</t>
  </si>
  <si>
    <t>CUERPO/ESCALA/GRUPO</t>
  </si>
  <si>
    <t>Mujeres</t>
  </si>
  <si>
    <t>Hombres</t>
  </si>
  <si>
    <t>Total</t>
  </si>
  <si>
    <t>Técnico Gestión (Admón. General)</t>
  </si>
  <si>
    <t>Gestión (Admón. General)</t>
  </si>
  <si>
    <t>Administrativo (Admón. General)</t>
  </si>
  <si>
    <t>Auxiliar Administrativo (Admón. General)</t>
  </si>
  <si>
    <t>Subalterno (Admón. General)</t>
  </si>
  <si>
    <t>Facultativo Biblioteca</t>
  </si>
  <si>
    <t>Ayudante Biblioteca</t>
  </si>
  <si>
    <t>Técnico Gestión (Informática)</t>
  </si>
  <si>
    <t>Gestión (Informática)</t>
  </si>
  <si>
    <t>Administrativo (Informática)</t>
  </si>
  <si>
    <t>TOTAL PAS FUNCIONARIO CARRERA</t>
  </si>
  <si>
    <t>FUNC INTº</t>
  </si>
  <si>
    <t>Gestión (Admón General)</t>
  </si>
  <si>
    <t>TOTAL PAS FUNCIONARIO INTERINO</t>
  </si>
  <si>
    <t>TOTAL PAS FUNCIONARIO</t>
  </si>
  <si>
    <t>LAB FIJO</t>
  </si>
  <si>
    <t>Grupo I</t>
  </si>
  <si>
    <t>Grupo II</t>
  </si>
  <si>
    <t>Grupo III</t>
  </si>
  <si>
    <t>Grupo IV</t>
  </si>
  <si>
    <t>TOTAL PAS LABORAL FIJO</t>
  </si>
  <si>
    <t>LAB EVENTUAL</t>
  </si>
  <si>
    <t>SUBTOTAL PAS LABORAL EVENTUAL</t>
  </si>
  <si>
    <t xml:space="preserve">TOTAL PAS LABORAL </t>
  </si>
  <si>
    <t>PERSONAL DOCENTE E INVESTIGADOR</t>
  </si>
  <si>
    <t>CATEGORIA</t>
  </si>
  <si>
    <t>DEDICACIÓN</t>
  </si>
  <si>
    <t>Nº PDI</t>
  </si>
  <si>
    <t xml:space="preserve">EQ TC </t>
  </si>
  <si>
    <t>EQ TC</t>
  </si>
  <si>
    <t>FUNCIONARIOS</t>
  </si>
  <si>
    <t>CU</t>
  </si>
  <si>
    <t>Tiempo Completo</t>
  </si>
  <si>
    <t>TU</t>
  </si>
  <si>
    <t>CEU</t>
  </si>
  <si>
    <t>TEU</t>
  </si>
  <si>
    <t>Tiempo Parcial (6 horas)</t>
  </si>
  <si>
    <t>P. Asociado</t>
  </si>
  <si>
    <t>Tiempo Parcial (5 horas)</t>
  </si>
  <si>
    <t>Tiempo Parcial (4 horas)</t>
  </si>
  <si>
    <t>Tiempo Parcial (3 horas)</t>
  </si>
  <si>
    <t>P. Colaborador</t>
  </si>
  <si>
    <t>P. Contratado Doctor</t>
  </si>
  <si>
    <t>Ayudante Doctor</t>
  </si>
  <si>
    <t xml:space="preserve">Ayudante  </t>
  </si>
  <si>
    <t>P. Aso. Cc. Salud</t>
  </si>
  <si>
    <t>Prof. Sustituto Inter.</t>
  </si>
  <si>
    <t>SUBTOTAL PDI CONTRATADO</t>
  </si>
  <si>
    <t>LÉASE ATENTAMENTE</t>
  </si>
  <si>
    <t>*</t>
  </si>
  <si>
    <t>Fuente de los datos:</t>
  </si>
  <si>
    <r>
      <t xml:space="preserve">El número de personas no computa las </t>
    </r>
    <r>
      <rPr>
        <b/>
        <sz val="8"/>
        <rFont val="Arial"/>
        <family val="2"/>
      </rPr>
      <t>plazas dotadas y vacantes</t>
    </r>
    <r>
      <rPr>
        <sz val="8"/>
        <rFont val="Arial"/>
        <family val="2"/>
      </rPr>
      <t>.</t>
    </r>
  </si>
  <si>
    <r>
      <t xml:space="preserve">En el cómputo de número de personas, aparece sólo el Personal que se encuentra en </t>
    </r>
    <r>
      <rPr>
        <b/>
        <sz val="8"/>
        <rFont val="Arial"/>
        <family val="2"/>
      </rPr>
      <t xml:space="preserve">Servicio Activo </t>
    </r>
  </si>
  <si>
    <r>
      <t xml:space="preserve">El </t>
    </r>
    <r>
      <rPr>
        <b/>
        <sz val="8"/>
        <rFont val="Arial"/>
        <family val="2"/>
      </rPr>
      <t>PAS Funcionario en prácticas</t>
    </r>
    <r>
      <rPr>
        <sz val="8"/>
        <rFont val="Arial"/>
        <family val="2"/>
      </rPr>
      <t xml:space="preserve"> está incluído dentro del número de personas PAS Funcionario de Carrera.</t>
    </r>
  </si>
  <si>
    <r>
      <t xml:space="preserve">El PAS Funcionario perteneciente a </t>
    </r>
    <r>
      <rPr>
        <b/>
        <sz val="8"/>
        <rFont val="Arial"/>
        <family val="2"/>
      </rPr>
      <t>Escalas Especiales o a las Especialidades de Obras y Servicios y Deportes</t>
    </r>
    <r>
      <rPr>
        <sz val="8"/>
        <rFont val="Arial"/>
        <family val="2"/>
      </rPr>
      <t>, está incluído dentro del número de personas PAS Funcionario de Carrera de Administración General.</t>
    </r>
  </si>
  <si>
    <t>PDI equivalencia a Tiempo Completo (Criterio de la CRUE): proporcional a la jornada (TC= 37,5 horas)</t>
  </si>
  <si>
    <t>Tiempo Completo: 1</t>
  </si>
  <si>
    <t>Tiempo Parcial (6 horas): 0,32</t>
  </si>
  <si>
    <t>Tiempo Parcial (5 horas): 0,27</t>
  </si>
  <si>
    <t>Tiempo Parcial (4 horas): 0,22</t>
  </si>
  <si>
    <t>Tiempo Parcial (3 horas): 0,16</t>
  </si>
  <si>
    <t>CATEGORÍAS PDI</t>
  </si>
  <si>
    <t>CODIGO</t>
  </si>
  <si>
    <t>00004</t>
  </si>
  <si>
    <t>00006</t>
  </si>
  <si>
    <t>00007</t>
  </si>
  <si>
    <t>A0500</t>
  </si>
  <si>
    <t>A0504</t>
  </si>
  <si>
    <t>A0505</t>
  </si>
  <si>
    <t>A0506</t>
  </si>
  <si>
    <t>00064</t>
  </si>
  <si>
    <t>00067</t>
  </si>
  <si>
    <t>Ayudante</t>
  </si>
  <si>
    <t>00060</t>
  </si>
  <si>
    <t>00062</t>
  </si>
  <si>
    <t>00061</t>
  </si>
  <si>
    <t>00063</t>
  </si>
  <si>
    <t>00143</t>
  </si>
  <si>
    <t>Técnico Gestión Admón General</t>
  </si>
  <si>
    <t>ARQ</t>
  </si>
  <si>
    <t>Arquitecto</t>
  </si>
  <si>
    <t>A1604</t>
  </si>
  <si>
    <t>Técnico Admón S. Social</t>
  </si>
  <si>
    <t>A3051</t>
  </si>
  <si>
    <t>Técnico Admón Local</t>
  </si>
  <si>
    <t>A7110</t>
  </si>
  <si>
    <t>Técnico Gestión Universitaria</t>
  </si>
  <si>
    <t>A7191</t>
  </si>
  <si>
    <t>Técnico Gestión Univ. Espec. Deportes</t>
  </si>
  <si>
    <t>A7111</t>
  </si>
  <si>
    <t>Facultativo Archivo, Biblioteca y Museos</t>
  </si>
  <si>
    <t>Técnico Gestión Informática</t>
  </si>
  <si>
    <t>A7118</t>
  </si>
  <si>
    <t>Técnico Gestión Informática UCA</t>
  </si>
  <si>
    <t>Gestión Admón General</t>
  </si>
  <si>
    <t>A0406</t>
  </si>
  <si>
    <t>Ingeniero Técnico Arsenal de la Armada</t>
  </si>
  <si>
    <t>A7112</t>
  </si>
  <si>
    <t>Gestión Universitaria UCA</t>
  </si>
  <si>
    <t>A7192</t>
  </si>
  <si>
    <t>Gestión Universitaria Especialidad Obras</t>
  </si>
  <si>
    <t>A7113</t>
  </si>
  <si>
    <t>Ayudante Archivo, Biblioteca y Museos UCA</t>
  </si>
  <si>
    <t>A7311</t>
  </si>
  <si>
    <t>Ayudante Archivo, Biblioteca y Museos La Laguna</t>
  </si>
  <si>
    <t>Gestión Informática</t>
  </si>
  <si>
    <t>A7119</t>
  </si>
  <si>
    <t>Gestión/Informática UCA</t>
  </si>
  <si>
    <t>Administrativo Admón General</t>
  </si>
  <si>
    <t>7094</t>
  </si>
  <si>
    <t>Administrativo Universidad Málaga</t>
  </si>
  <si>
    <t>A6025</t>
  </si>
  <si>
    <t>Escala Administrativa de OO.AA.</t>
  </si>
  <si>
    <t>A7114</t>
  </si>
  <si>
    <t>Administrativa UCA</t>
  </si>
  <si>
    <t>Administrativo Informática</t>
  </si>
  <si>
    <t>A7120</t>
  </si>
  <si>
    <t>Administrativo Informática UCA</t>
  </si>
  <si>
    <t>Auxiliar Administrativo</t>
  </si>
  <si>
    <t>A7116</t>
  </si>
  <si>
    <t>Auxiliar Administrativo UCA</t>
  </si>
  <si>
    <t>Grupo E</t>
  </si>
  <si>
    <t>Subalterno Admón General</t>
  </si>
  <si>
    <t>A6039</t>
  </si>
  <si>
    <t>Escala Subalterna de OO.AA.</t>
  </si>
  <si>
    <t>00013</t>
  </si>
  <si>
    <t>00014</t>
  </si>
  <si>
    <t>00066</t>
  </si>
  <si>
    <r>
      <t xml:space="preserve">Número de PDI: </t>
    </r>
    <r>
      <rPr>
        <b/>
        <sz val="8"/>
        <rFont val="Arial"/>
        <family val="2"/>
      </rPr>
      <t>Tavira PDI</t>
    </r>
  </si>
  <si>
    <r>
      <t xml:space="preserve">Número de PAS: </t>
    </r>
    <r>
      <rPr>
        <b/>
        <sz val="8"/>
        <rFont val="Arial"/>
        <family val="2"/>
      </rPr>
      <t>Obtenido de Discoverer el último día del mes</t>
    </r>
  </si>
  <si>
    <t>P. Contr. Doctor Interino</t>
  </si>
  <si>
    <t>TOTAL PAS EVENTUAL</t>
  </si>
  <si>
    <t>Secretaria Consejo Social</t>
  </si>
  <si>
    <t xml:space="preserve">PE </t>
  </si>
  <si>
    <t>PERSONAL TÉCNICO E INVESTIGADOR</t>
  </si>
  <si>
    <t>DIFERENCIA MES 
ANTERIOR</t>
  </si>
  <si>
    <t>Nº</t>
  </si>
  <si>
    <t>Tiempo Parcial</t>
  </si>
  <si>
    <t xml:space="preserve">Tiempo Parcial </t>
  </si>
  <si>
    <t>TOTAL PERSONAL TÉCNICO E INVESTIGADOR</t>
  </si>
  <si>
    <t>TOTAL PDI</t>
  </si>
  <si>
    <t xml:space="preserve">TOTAL PAS </t>
  </si>
  <si>
    <t xml:space="preserve">00008 </t>
  </si>
  <si>
    <t xml:space="preserve">00010 </t>
  </si>
  <si>
    <t xml:space="preserve">00012 </t>
  </si>
  <si>
    <t xml:space="preserve">00013 </t>
  </si>
  <si>
    <t xml:space="preserve">00016 </t>
  </si>
  <si>
    <t xml:space="preserve">00017 </t>
  </si>
  <si>
    <t>00018</t>
  </si>
  <si>
    <t xml:space="preserve">00019 </t>
  </si>
  <si>
    <t xml:space="preserve">00021 </t>
  </si>
  <si>
    <t>LABORALES</t>
  </si>
  <si>
    <t>SUBTOTAL PDI FUNCIONARIO</t>
  </si>
  <si>
    <t>AT</t>
  </si>
  <si>
    <t>Asesor Técnico</t>
  </si>
  <si>
    <t>7512</t>
  </si>
  <si>
    <t>Administrativo Universidad Jaén</t>
  </si>
  <si>
    <t>Administrativo Universidad Pablo Olavide</t>
  </si>
  <si>
    <t>A7414</t>
  </si>
  <si>
    <t>00525</t>
  </si>
  <si>
    <t>00015</t>
  </si>
  <si>
    <t>CATEGORÍAS PAS</t>
  </si>
  <si>
    <t>Grupo A1</t>
  </si>
  <si>
    <t>A1200</t>
  </si>
  <si>
    <t>Administrador Gral. Esp. Gestión Financi</t>
  </si>
  <si>
    <t>Grupo A2</t>
  </si>
  <si>
    <t>Grupo C1</t>
  </si>
  <si>
    <t>Grupo C2</t>
  </si>
  <si>
    <t>Escala Auxiliar UNED</t>
  </si>
  <si>
    <t>Tiempo Parcial (2 horas)</t>
  </si>
  <si>
    <t>00024</t>
  </si>
  <si>
    <t>INVGJ-TS</t>
  </si>
  <si>
    <t>FUN. CARRERA</t>
  </si>
  <si>
    <t>Tiempo Parcial (2 horas): 0,11</t>
  </si>
  <si>
    <t>Catedrático/a Universidad</t>
  </si>
  <si>
    <t>Profesor/a Titular Universidad</t>
  </si>
  <si>
    <t>Catedrático/a Escuela Universitaria</t>
  </si>
  <si>
    <t>Profesor/a Titular Escuela Universitaria</t>
  </si>
  <si>
    <t>Profesor/a Colaborador/a</t>
  </si>
  <si>
    <t>Profesor/a Contratado/a Doctor/a</t>
  </si>
  <si>
    <t>Profesor/a Asociado/a</t>
  </si>
  <si>
    <t xml:space="preserve">Profesor/a Visitante </t>
  </si>
  <si>
    <t>Profesor/a Asociado/a Ciencias Salud</t>
  </si>
  <si>
    <t>Profesor/a Sustituto/a Interino/a</t>
  </si>
  <si>
    <t>Ayudante Doctor/a</t>
  </si>
  <si>
    <t>00026</t>
  </si>
  <si>
    <t>A7100</t>
  </si>
  <si>
    <t>Técnico Gestión Universitaria US</t>
  </si>
  <si>
    <t>P. Emérito</t>
  </si>
  <si>
    <t>00065</t>
  </si>
  <si>
    <t>Profesor/a Emérito</t>
  </si>
  <si>
    <t>TCAPOPDI/TECAPLIC</t>
  </si>
  <si>
    <t>Cap. VI. Investigador Diplomado</t>
  </si>
  <si>
    <t>Cap. VI. Investigador Doctor Tipo 1</t>
  </si>
  <si>
    <t>Cap. VI. Investigador Doctor Tipo 2</t>
  </si>
  <si>
    <t>Cap. VI. Investigador Licenciado</t>
  </si>
  <si>
    <t>Cap. VI. Invest. Licenciado en form</t>
  </si>
  <si>
    <t>Cap. VI. Técnico Auxiliar Laboratorio</t>
  </si>
  <si>
    <t>Cap. VI. Técnico Especialista</t>
  </si>
  <si>
    <t>Cap. VI. Técnico Especialista Laborat.</t>
  </si>
  <si>
    <t>Cap. VI. Técnico investigador diplomado</t>
  </si>
  <si>
    <t>Cap. VI. Técnico investigador licenciado</t>
  </si>
  <si>
    <t>Pers.Invest.Garantía Juvenil. Tit. Sup.</t>
  </si>
  <si>
    <t>Posdoct. Acceso al Sist.Esp. de CC Tecn.</t>
  </si>
  <si>
    <t>Posdoctoral Investigador Distinguido</t>
  </si>
  <si>
    <t>Posdoctoral Junta de Andalucía</t>
  </si>
  <si>
    <t>Posdoctoral Juan de la Cierva</t>
  </si>
  <si>
    <t>Posdoctoral Plan Estatal</t>
  </si>
  <si>
    <t>Posdoctoral Ramón y Cajal</t>
  </si>
  <si>
    <t>Posdoctoral Plan Propio UCA</t>
  </si>
  <si>
    <t>Posdoctoral UCA - Contrato puente</t>
  </si>
  <si>
    <t>Investigador/a Predoctoral Plan Estatal FPI</t>
  </si>
  <si>
    <t>Predoctoral Plan Estatal FPU</t>
  </si>
  <si>
    <t>Técnico/a Apoyo FP III Garantia Juvenil</t>
  </si>
  <si>
    <t>Personal Técnico Garantía Juvenil Licenciado</t>
  </si>
  <si>
    <t>Técnico de Apoyo Licenciado</t>
  </si>
  <si>
    <t>Predoctoral UCA FPI</t>
  </si>
  <si>
    <t>Predocotal UCA FPU</t>
  </si>
  <si>
    <t>CATEGORÍAS PI</t>
  </si>
  <si>
    <t>CVI-ID</t>
  </si>
  <si>
    <t>CVI-IDR1</t>
  </si>
  <si>
    <t>CVI-IDR2</t>
  </si>
  <si>
    <t>CVI-IL</t>
  </si>
  <si>
    <t>CVI-ILF</t>
  </si>
  <si>
    <t>CVITALAB</t>
  </si>
  <si>
    <t>CVI-TE</t>
  </si>
  <si>
    <t>CVITELAB</t>
  </si>
  <si>
    <t>CVI-TID</t>
  </si>
  <si>
    <t>CVI-TIL</t>
  </si>
  <si>
    <t>INV-GJTS</t>
  </si>
  <si>
    <t>P-ASECTI</t>
  </si>
  <si>
    <t>POSD-ID</t>
  </si>
  <si>
    <t>POSD-JA</t>
  </si>
  <si>
    <t>POSD-JC</t>
  </si>
  <si>
    <t>POSD-PE</t>
  </si>
  <si>
    <t>POSD-RYC</t>
  </si>
  <si>
    <t>POSD-UCA</t>
  </si>
  <si>
    <t>POSUCACP</t>
  </si>
  <si>
    <t>P-PEFPI</t>
  </si>
  <si>
    <t>P-PEFPU</t>
  </si>
  <si>
    <t>PTA-GJ-3</t>
  </si>
  <si>
    <t>PTA-GJ-L</t>
  </si>
  <si>
    <t>PTA-PE-L</t>
  </si>
  <si>
    <t>P-UCAFPI</t>
  </si>
  <si>
    <t>P-UCAFPU</t>
  </si>
  <si>
    <t>Vicesecretario General</t>
  </si>
  <si>
    <t>%</t>
  </si>
  <si>
    <t>Cap. VI. T.G.M. Apoyo D/I</t>
  </si>
  <si>
    <t>DIFERENCIA MES 
ENERO</t>
  </si>
  <si>
    <t>Personal Técnico de Apoyo Plan Estat. FP</t>
  </si>
  <si>
    <t>PTA-PEFP</t>
  </si>
  <si>
    <t>Cap. VI. Invest. Diplomado en form</t>
  </si>
  <si>
    <t>CVI-IDF</t>
  </si>
  <si>
    <t>Cap. VI. T.S. Apoyo D/I</t>
  </si>
  <si>
    <t>Cap. VI. Auxiliar Administrativa</t>
  </si>
  <si>
    <t>AÑO 2021</t>
  </si>
  <si>
    <t>Invest. Posdoctoral Marie Curie</t>
  </si>
  <si>
    <t>POSD-MC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</si>
</sst>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7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lightDown"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17" fillId="0" borderId="0"/>
    <xf numFmtId="0" fontId="18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8" fillId="0" borderId="0"/>
    <xf numFmtId="9" fontId="20" fillId="0" borderId="0" applyFont="0" applyFill="0" applyBorder="0" applyAlignment="0" applyProtection="0"/>
  </cellStyleXfs>
  <cellXfs count="350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7" fillId="2" borderId="16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2" borderId="27" xfId="0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5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center" vertical="justify"/>
    </xf>
    <xf numFmtId="49" fontId="10" fillId="0" borderId="0" xfId="0" applyNumberFormat="1" applyFont="1"/>
    <xf numFmtId="49" fontId="7" fillId="0" borderId="0" xfId="0" applyNumberFormat="1" applyFont="1"/>
    <xf numFmtId="0" fontId="7" fillId="0" borderId="0" xfId="0" applyFont="1"/>
    <xf numFmtId="49" fontId="12" fillId="0" borderId="0" xfId="0" applyNumberFormat="1" applyFont="1"/>
    <xf numFmtId="0" fontId="12" fillId="0" borderId="0" xfId="0" applyFont="1"/>
    <xf numFmtId="0" fontId="10" fillId="0" borderId="9" xfId="0" applyFont="1" applyBorder="1"/>
    <xf numFmtId="0" fontId="7" fillId="2" borderId="44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7" fillId="2" borderId="56" xfId="0" applyFont="1" applyFill="1" applyBorder="1" applyAlignment="1"/>
    <xf numFmtId="0" fontId="7" fillId="2" borderId="1" xfId="0" applyFont="1" applyFill="1" applyBorder="1" applyAlignment="1">
      <alignment horizontal="center"/>
    </xf>
    <xf numFmtId="49" fontId="10" fillId="0" borderId="63" xfId="0" applyNumberFormat="1" applyFont="1" applyBorder="1" applyAlignment="1">
      <alignment vertical="center" wrapText="1"/>
    </xf>
    <xf numFmtId="49" fontId="10" fillId="0" borderId="64" xfId="0" applyNumberFormat="1" applyFont="1" applyBorder="1" applyAlignment="1">
      <alignment horizontal="left" vertical="center"/>
    </xf>
    <xf numFmtId="49" fontId="10" fillId="0" borderId="64" xfId="0" applyNumberFormat="1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66" xfId="0" applyFont="1" applyBorder="1" applyAlignment="1">
      <alignment horizontal="left" vertical="center"/>
    </xf>
    <xf numFmtId="0" fontId="10" fillId="0" borderId="66" xfId="0" applyFont="1" applyBorder="1" applyAlignment="1">
      <alignment vertical="center"/>
    </xf>
    <xf numFmtId="0" fontId="7" fillId="2" borderId="67" xfId="0" applyFont="1" applyFill="1" applyBorder="1" applyAlignment="1"/>
    <xf numFmtId="0" fontId="10" fillId="2" borderId="51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/>
    </xf>
    <xf numFmtId="0" fontId="7" fillId="2" borderId="69" xfId="0" applyFont="1" applyFill="1" applyBorder="1" applyAlignment="1">
      <alignment horizontal="center"/>
    </xf>
    <xf numFmtId="0" fontId="10" fillId="3" borderId="7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0" fillId="0" borderId="0" xfId="0" applyFont="1" applyFill="1"/>
    <xf numFmtId="49" fontId="10" fillId="7" borderId="64" xfId="0" applyNumberFormat="1" applyFont="1" applyFill="1" applyBorder="1" applyAlignment="1">
      <alignment horizontal="left" vertical="center"/>
    </xf>
    <xf numFmtId="0" fontId="10" fillId="7" borderId="66" xfId="0" applyFont="1" applyFill="1" applyBorder="1" applyAlignment="1">
      <alignment horizontal="left" vertical="center"/>
    </xf>
    <xf numFmtId="0" fontId="0" fillId="7" borderId="0" xfId="0" applyFill="1"/>
    <xf numFmtId="49" fontId="10" fillId="7" borderId="64" xfId="0" applyNumberFormat="1" applyFont="1" applyFill="1" applyBorder="1" applyAlignment="1">
      <alignment vertical="center"/>
    </xf>
    <xf numFmtId="0" fontId="10" fillId="7" borderId="66" xfId="0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right" vertical="center"/>
    </xf>
    <xf numFmtId="0" fontId="10" fillId="6" borderId="36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0" fillId="7" borderId="0" xfId="0" applyFont="1" applyFill="1"/>
    <xf numFmtId="0" fontId="12" fillId="2" borderId="29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2" fillId="6" borderId="8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/>
    <xf numFmtId="0" fontId="8" fillId="2" borderId="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3" borderId="70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49" fontId="10" fillId="0" borderId="88" xfId="0" applyNumberFormat="1" applyFont="1" applyBorder="1" applyAlignment="1">
      <alignment vertical="center"/>
    </xf>
    <xf numFmtId="0" fontId="12" fillId="6" borderId="71" xfId="0" applyFont="1" applyFill="1" applyBorder="1" applyAlignment="1">
      <alignment horizontal="center" vertical="center"/>
    </xf>
    <xf numFmtId="0" fontId="10" fillId="0" borderId="89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10" fillId="0" borderId="90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7" fillId="2" borderId="67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1" fillId="9" borderId="36" xfId="0" applyFont="1" applyFill="1" applyBorder="1" applyAlignment="1">
      <alignment horizontal="center"/>
    </xf>
    <xf numFmtId="0" fontId="10" fillId="0" borderId="94" xfId="0" applyFont="1" applyBorder="1" applyAlignment="1">
      <alignment horizontal="left" vertical="center"/>
    </xf>
    <xf numFmtId="0" fontId="10" fillId="0" borderId="95" xfId="0" applyFont="1" applyBorder="1" applyAlignment="1">
      <alignment horizontal="left" vertical="center"/>
    </xf>
    <xf numFmtId="0" fontId="10" fillId="0" borderId="96" xfId="0" applyFont="1" applyBorder="1" applyAlignment="1">
      <alignment horizontal="left" vertical="center"/>
    </xf>
    <xf numFmtId="0" fontId="10" fillId="0" borderId="97" xfId="0" applyFont="1" applyBorder="1" applyAlignment="1">
      <alignment horizontal="left" vertical="center"/>
    </xf>
    <xf numFmtId="0" fontId="10" fillId="0" borderId="95" xfId="0" applyFont="1" applyBorder="1" applyAlignment="1">
      <alignment horizontal="left"/>
    </xf>
    <xf numFmtId="0" fontId="10" fillId="0" borderId="96" xfId="0" applyFont="1" applyBorder="1" applyAlignment="1">
      <alignment horizontal="left"/>
    </xf>
    <xf numFmtId="0" fontId="21" fillId="9" borderId="1" xfId="0" applyFont="1" applyFill="1" applyBorder="1" applyAlignment="1">
      <alignment horizontal="center"/>
    </xf>
    <xf numFmtId="0" fontId="12" fillId="0" borderId="98" xfId="0" applyFont="1" applyFill="1" applyBorder="1" applyAlignment="1">
      <alignment horizontal="center" vertical="center"/>
    </xf>
    <xf numFmtId="0" fontId="12" fillId="3" borderId="9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10" fontId="22" fillId="9" borderId="1" xfId="13" applyNumberFormat="1" applyFont="1" applyFill="1" applyBorder="1" applyAlignment="1">
      <alignment horizontal="center" vertical="center"/>
    </xf>
    <xf numFmtId="10" fontId="10" fillId="10" borderId="37" xfId="13" applyNumberFormat="1" applyFont="1" applyFill="1" applyBorder="1" applyAlignment="1">
      <alignment horizontal="center"/>
    </xf>
    <xf numFmtId="10" fontId="10" fillId="10" borderId="14" xfId="13" applyNumberFormat="1" applyFont="1" applyFill="1" applyBorder="1" applyAlignment="1">
      <alignment horizontal="center"/>
    </xf>
    <xf numFmtId="10" fontId="10" fillId="10" borderId="90" xfId="13" applyNumberFormat="1" applyFont="1" applyFill="1" applyBorder="1" applyAlignment="1">
      <alignment horizontal="center"/>
    </xf>
    <xf numFmtId="10" fontId="10" fillId="10" borderId="93" xfId="13" applyNumberFormat="1" applyFont="1" applyFill="1" applyBorder="1" applyAlignment="1">
      <alignment horizontal="center"/>
    </xf>
    <xf numFmtId="10" fontId="10" fillId="10" borderId="51" xfId="13" applyNumberFormat="1" applyFont="1" applyFill="1" applyBorder="1" applyAlignment="1">
      <alignment horizontal="center"/>
    </xf>
    <xf numFmtId="10" fontId="10" fillId="10" borderId="53" xfId="13" applyNumberFormat="1" applyFont="1" applyFill="1" applyBorder="1" applyAlignment="1">
      <alignment horizontal="center"/>
    </xf>
    <xf numFmtId="10" fontId="10" fillId="10" borderId="25" xfId="13" applyNumberFormat="1" applyFont="1" applyFill="1" applyBorder="1" applyAlignment="1">
      <alignment horizontal="center"/>
    </xf>
    <xf numFmtId="10" fontId="10" fillId="10" borderId="49" xfId="13" applyNumberFormat="1" applyFont="1" applyFill="1" applyBorder="1" applyAlignment="1">
      <alignment horizontal="center"/>
    </xf>
    <xf numFmtId="10" fontId="10" fillId="10" borderId="37" xfId="13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2" fillId="2" borderId="48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10" fontId="22" fillId="9" borderId="29" xfId="13" applyNumberFormat="1" applyFont="1" applyFill="1" applyBorder="1" applyAlignment="1">
      <alignment horizontal="center" vertical="center"/>
    </xf>
    <xf numFmtId="10" fontId="22" fillId="9" borderId="32" xfId="13" applyNumberFormat="1" applyFont="1" applyFill="1" applyBorder="1" applyAlignment="1">
      <alignment horizontal="center" vertical="center"/>
    </xf>
    <xf numFmtId="10" fontId="22" fillId="9" borderId="23" xfId="13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2" fillId="2" borderId="60" xfId="0" applyFont="1" applyFill="1" applyBorder="1" applyAlignment="1">
      <alignment horizontal="center" vertical="center"/>
    </xf>
    <xf numFmtId="10" fontId="22" fillId="9" borderId="1" xfId="0" applyNumberFormat="1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10" fontId="10" fillId="10" borderId="25" xfId="13" applyNumberFormat="1" applyFont="1" applyFill="1" applyBorder="1" applyAlignment="1">
      <alignment horizontal="center" vertical="center"/>
    </xf>
    <xf numFmtId="10" fontId="10" fillId="10" borderId="14" xfId="13" applyNumberFormat="1" applyFont="1" applyFill="1" applyBorder="1" applyAlignment="1">
      <alignment horizontal="center" vertical="center"/>
    </xf>
    <xf numFmtId="10" fontId="10" fillId="10" borderId="90" xfId="13" applyNumberFormat="1" applyFont="1" applyFill="1" applyBorder="1" applyAlignment="1">
      <alignment horizontal="center" vertical="center"/>
    </xf>
    <xf numFmtId="10" fontId="10" fillId="10" borderId="8" xfId="13" applyNumberFormat="1" applyFont="1" applyFill="1" applyBorder="1" applyAlignment="1">
      <alignment horizontal="center"/>
    </xf>
    <xf numFmtId="10" fontId="10" fillId="10" borderId="25" xfId="0" applyNumberFormat="1" applyFont="1" applyFill="1" applyBorder="1" applyAlignment="1">
      <alignment horizontal="center"/>
    </xf>
    <xf numFmtId="10" fontId="10" fillId="10" borderId="14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7" borderId="50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7" borderId="52" xfId="0" applyFont="1" applyFill="1" applyBorder="1" applyAlignment="1">
      <alignment horizontal="center"/>
    </xf>
    <xf numFmtId="10" fontId="10" fillId="10" borderId="90" xfId="0" applyNumberFormat="1" applyFont="1" applyFill="1" applyBorder="1" applyAlignment="1">
      <alignment horizontal="center"/>
    </xf>
    <xf numFmtId="0" fontId="10" fillId="7" borderId="90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 vertical="center"/>
    </xf>
    <xf numFmtId="10" fontId="23" fillId="11" borderId="25" xfId="0" applyNumberFormat="1" applyFont="1" applyFill="1" applyBorder="1" applyAlignment="1">
      <alignment horizontal="center"/>
    </xf>
    <xf numFmtId="0" fontId="12" fillId="6" borderId="57" xfId="0" applyFont="1" applyFill="1" applyBorder="1" applyAlignment="1">
      <alignment horizontal="center" vertical="center"/>
    </xf>
    <xf numFmtId="0" fontId="12" fillId="6" borderId="59" xfId="0" applyFont="1" applyFill="1" applyBorder="1" applyAlignment="1">
      <alignment horizontal="center" vertical="center"/>
    </xf>
    <xf numFmtId="0" fontId="12" fillId="6" borderId="99" xfId="0" applyFont="1" applyFill="1" applyBorder="1" applyAlignment="1">
      <alignment horizontal="center" vertical="center"/>
    </xf>
    <xf numFmtId="0" fontId="12" fillId="6" borderId="85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62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10" fontId="10" fillId="10" borderId="93" xfId="13" applyNumberFormat="1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0" fontId="10" fillId="10" borderId="51" xfId="13" applyNumberFormat="1" applyFont="1" applyFill="1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2" xfId="0" applyFont="1" applyBorder="1" applyAlignment="1">
      <alignment horizontal="center" vertical="center"/>
    </xf>
    <xf numFmtId="10" fontId="10" fillId="10" borderId="53" xfId="13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10" fontId="10" fillId="10" borderId="49" xfId="13" applyNumberFormat="1" applyFont="1" applyFill="1" applyBorder="1" applyAlignment="1">
      <alignment horizontal="center" vertical="center"/>
    </xf>
    <xf numFmtId="0" fontId="10" fillId="0" borderId="87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10" fontId="10" fillId="10" borderId="4" xfId="13" applyNumberFormat="1" applyFont="1" applyFill="1" applyBorder="1" applyAlignment="1">
      <alignment horizontal="center"/>
    </xf>
    <xf numFmtId="10" fontId="10" fillId="10" borderId="10" xfId="13" applyNumberFormat="1" applyFont="1" applyFill="1" applyBorder="1" applyAlignment="1">
      <alignment horizontal="center"/>
    </xf>
    <xf numFmtId="10" fontId="10" fillId="10" borderId="15" xfId="13" applyNumberFormat="1" applyFont="1" applyFill="1" applyBorder="1" applyAlignment="1">
      <alignment horizontal="center"/>
    </xf>
    <xf numFmtId="10" fontId="10" fillId="10" borderId="4" xfId="13" applyNumberFormat="1" applyFont="1" applyFill="1" applyBorder="1" applyAlignment="1">
      <alignment horizontal="center" vertical="center"/>
    </xf>
    <xf numFmtId="10" fontId="10" fillId="10" borderId="10" xfId="13" applyNumberFormat="1" applyFont="1" applyFill="1" applyBorder="1" applyAlignment="1">
      <alignment horizontal="center" vertical="center"/>
    </xf>
    <xf numFmtId="10" fontId="10" fillId="10" borderId="15" xfId="13" applyNumberFormat="1" applyFont="1" applyFill="1" applyBorder="1" applyAlignment="1">
      <alignment horizontal="center" vertical="center"/>
    </xf>
    <xf numFmtId="10" fontId="10" fillId="10" borderId="91" xfId="13" applyNumberFormat="1" applyFont="1" applyFill="1" applyBorder="1" applyAlignment="1">
      <alignment horizontal="center"/>
    </xf>
    <xf numFmtId="10" fontId="10" fillId="10" borderId="40" xfId="13" applyNumberFormat="1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100" xfId="0" applyFont="1" applyFill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3" borderId="101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10" fontId="10" fillId="10" borderId="49" xfId="0" applyNumberFormat="1" applyFont="1" applyFill="1" applyBorder="1" applyAlignment="1">
      <alignment horizontal="center"/>
    </xf>
    <xf numFmtId="10" fontId="10" fillId="10" borderId="51" xfId="0" applyNumberFormat="1" applyFont="1" applyFill="1" applyBorder="1" applyAlignment="1">
      <alignment horizontal="center"/>
    </xf>
    <xf numFmtId="10" fontId="10" fillId="10" borderId="53" xfId="0" applyNumberFormat="1" applyFont="1" applyFill="1" applyBorder="1" applyAlignment="1">
      <alignment horizontal="center"/>
    </xf>
    <xf numFmtId="0" fontId="12" fillId="6" borderId="104" xfId="0" applyFont="1" applyFill="1" applyBorder="1" applyAlignment="1">
      <alignment horizontal="center" vertical="center"/>
    </xf>
    <xf numFmtId="0" fontId="12" fillId="6" borderId="105" xfId="0" applyFont="1" applyFill="1" applyBorder="1" applyAlignment="1">
      <alignment horizontal="center" vertical="center"/>
    </xf>
    <xf numFmtId="0" fontId="11" fillId="5" borderId="106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103" xfId="0" applyFont="1" applyFill="1" applyBorder="1" applyAlignment="1">
      <alignment horizontal="center" vertical="center"/>
    </xf>
    <xf numFmtId="0" fontId="10" fillId="6" borderId="105" xfId="0" applyFont="1" applyFill="1" applyBorder="1" applyAlignment="1">
      <alignment horizontal="center" vertical="center"/>
    </xf>
    <xf numFmtId="0" fontId="10" fillId="8" borderId="105" xfId="0" applyFont="1" applyFill="1" applyBorder="1" applyAlignment="1">
      <alignment horizontal="center" vertical="center"/>
    </xf>
    <xf numFmtId="0" fontId="12" fillId="8" borderId="105" xfId="0" applyFont="1" applyFill="1" applyBorder="1" applyAlignment="1">
      <alignment horizontal="center" vertical="center"/>
    </xf>
    <xf numFmtId="0" fontId="10" fillId="9" borderId="10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71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vertical="center" wrapText="1"/>
    </xf>
    <xf numFmtId="0" fontId="10" fillId="0" borderId="66" xfId="0" applyFont="1" applyFill="1" applyBorder="1" applyAlignment="1">
      <alignment horizontal="left" vertical="center"/>
    </xf>
    <xf numFmtId="0" fontId="10" fillId="0" borderId="66" xfId="0" applyFont="1" applyFill="1" applyBorder="1" applyAlignment="1">
      <alignment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10" fillId="0" borderId="110" xfId="0" applyFont="1" applyFill="1" applyBorder="1" applyAlignment="1">
      <alignment horizontal="center" vertical="center"/>
    </xf>
    <xf numFmtId="0" fontId="10" fillId="0" borderId="111" xfId="0" applyFont="1" applyFill="1" applyBorder="1" applyAlignment="1">
      <alignment horizontal="center" vertical="center"/>
    </xf>
    <xf numFmtId="0" fontId="10" fillId="0" borderId="112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2" fillId="0" borderId="118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117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7" fillId="2" borderId="119" xfId="0" applyFont="1" applyFill="1" applyBorder="1" applyAlignment="1">
      <alignment horizontal="center"/>
    </xf>
    <xf numFmtId="0" fontId="7" fillId="2" borderId="120" xfId="0" applyFont="1" applyFill="1" applyBorder="1" applyAlignment="1">
      <alignment horizontal="center"/>
    </xf>
    <xf numFmtId="0" fontId="12" fillId="6" borderId="65" xfId="0" applyFont="1" applyFill="1" applyBorder="1" applyAlignment="1">
      <alignment horizontal="center" vertical="center"/>
    </xf>
    <xf numFmtId="0" fontId="12" fillId="6" borderId="66" xfId="0" applyFont="1" applyFill="1" applyBorder="1" applyAlignment="1">
      <alignment horizontal="center" vertical="center"/>
    </xf>
    <xf numFmtId="0" fontId="12" fillId="6" borderId="11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 vertical="center" textRotation="255"/>
    </xf>
    <xf numFmtId="0" fontId="13" fillId="2" borderId="31" xfId="0" applyFont="1" applyFill="1" applyBorder="1" applyAlignment="1">
      <alignment horizontal="right" vertical="center"/>
    </xf>
    <xf numFmtId="0" fontId="13" fillId="2" borderId="92" xfId="0" applyFont="1" applyFill="1" applyBorder="1" applyAlignment="1">
      <alignment horizontal="center" vertical="center" textRotation="255"/>
    </xf>
    <xf numFmtId="0" fontId="13" fillId="2" borderId="36" xfId="0" applyFont="1" applyFill="1" applyBorder="1" applyAlignment="1">
      <alignment horizontal="center" vertical="center" textRotation="255"/>
    </xf>
    <xf numFmtId="0" fontId="12" fillId="2" borderId="73" xfId="0" applyFont="1" applyFill="1" applyBorder="1" applyAlignment="1">
      <alignment horizontal="center" vertical="center" wrapText="1"/>
    </xf>
    <xf numFmtId="0" fontId="12" fillId="2" borderId="74" xfId="0" applyFont="1" applyFill="1" applyBorder="1" applyAlignment="1">
      <alignment horizontal="center" vertical="center" wrapText="1"/>
    </xf>
    <xf numFmtId="0" fontId="12" fillId="2" borderId="75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2" borderId="71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72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7" fillId="2" borderId="71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 vertical="center" textRotation="255"/>
    </xf>
    <xf numFmtId="0" fontId="7" fillId="2" borderId="79" xfId="0" applyFont="1" applyFill="1" applyBorder="1" applyAlignment="1">
      <alignment horizontal="center" vertical="center" textRotation="255"/>
    </xf>
    <xf numFmtId="0" fontId="7" fillId="2" borderId="78" xfId="0" applyFont="1" applyFill="1" applyBorder="1" applyAlignment="1">
      <alignment horizontal="center" vertical="center" textRotation="255"/>
    </xf>
    <xf numFmtId="0" fontId="10" fillId="6" borderId="32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right" vertical="center"/>
    </xf>
    <xf numFmtId="0" fontId="7" fillId="2" borderId="31" xfId="0" applyFont="1" applyFill="1" applyBorder="1" applyAlignment="1">
      <alignment horizontal="right" vertical="center"/>
    </xf>
    <xf numFmtId="0" fontId="7" fillId="4" borderId="32" xfId="0" applyFont="1" applyFill="1" applyBorder="1" applyAlignment="1">
      <alignment horizontal="right" vertical="center"/>
    </xf>
    <xf numFmtId="0" fontId="7" fillId="4" borderId="31" xfId="0" applyFont="1" applyFill="1" applyBorder="1" applyAlignment="1">
      <alignment horizontal="right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10" fillId="0" borderId="79" xfId="0" applyFont="1" applyBorder="1"/>
    <xf numFmtId="0" fontId="10" fillId="0" borderId="78" xfId="0" applyFont="1" applyBorder="1"/>
    <xf numFmtId="0" fontId="7" fillId="2" borderId="55" xfId="0" applyFont="1" applyFill="1" applyBorder="1" applyAlignment="1">
      <alignment horizontal="center" vertical="justify" wrapText="1"/>
    </xf>
    <xf numFmtId="0" fontId="7" fillId="2" borderId="78" xfId="0" applyFont="1" applyFill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/>
    </xf>
    <xf numFmtId="0" fontId="7" fillId="2" borderId="77" xfId="0" applyFont="1" applyFill="1" applyBorder="1" applyAlignment="1">
      <alignment horizontal="center"/>
    </xf>
    <xf numFmtId="0" fontId="13" fillId="2" borderId="81" xfId="0" applyFont="1" applyFill="1" applyBorder="1" applyAlignment="1">
      <alignment horizontal="right" vertical="center"/>
    </xf>
    <xf numFmtId="0" fontId="13" fillId="2" borderId="82" xfId="0" applyFont="1" applyFill="1" applyBorder="1" applyAlignment="1">
      <alignment horizontal="right" vertical="center"/>
    </xf>
    <xf numFmtId="0" fontId="12" fillId="2" borderId="62" xfId="0" applyFont="1" applyFill="1" applyBorder="1" applyAlignment="1">
      <alignment horizontal="center"/>
    </xf>
    <xf numFmtId="0" fontId="12" fillId="2" borderId="80" xfId="0" applyFont="1" applyFill="1" applyBorder="1" applyAlignment="1">
      <alignment horizontal="center"/>
    </xf>
    <xf numFmtId="0" fontId="12" fillId="2" borderId="83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/>
    </xf>
    <xf numFmtId="0" fontId="14" fillId="2" borderId="56" xfId="0" applyFont="1" applyFill="1" applyBorder="1" applyAlignment="1">
      <alignment horizontal="center"/>
    </xf>
    <xf numFmtId="0" fontId="14" fillId="2" borderId="71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justify" wrapText="1"/>
    </xf>
    <xf numFmtId="49" fontId="9" fillId="2" borderId="35" xfId="0" applyNumberFormat="1" applyFont="1" applyFill="1" applyBorder="1" applyAlignment="1">
      <alignment horizontal="center"/>
    </xf>
    <xf numFmtId="49" fontId="9" fillId="2" borderId="71" xfId="0" applyNumberFormat="1" applyFont="1" applyFill="1" applyBorder="1" applyAlignment="1">
      <alignment horizontal="center"/>
    </xf>
  </cellXfs>
  <cellStyles count="14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2" xr:uid="{00000000-0005-0000-0000-000006000000}"/>
    <cellStyle name="Normal 2 5" xfId="5" xr:uid="{00000000-0005-0000-0000-000007000000}"/>
    <cellStyle name="Normal 2 5 2" xfId="9" xr:uid="{00000000-0005-0000-0000-000008000000}"/>
    <cellStyle name="Normal 2 6" xfId="6" xr:uid="{00000000-0005-0000-0000-000009000000}"/>
    <cellStyle name="Normal 2 7" xfId="11" xr:uid="{00000000-0005-0000-0000-00000A000000}"/>
    <cellStyle name="Normal 3" xfId="12" xr:uid="{00000000-0005-0000-0000-00000B000000}"/>
    <cellStyle name="Normal 4" xfId="10" xr:uid="{00000000-0005-0000-0000-00000C000000}"/>
    <cellStyle name="Porcentaje" xfId="13" builtinId="5"/>
  </cellStyles>
  <dxfs count="0"/>
  <tableStyles count="0" defaultTableStyle="TableStyleMedium2" defaultPivotStyle="PivotStyleLight16"/>
  <colors>
    <mruColors>
      <color rgb="FFCEE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58"/>
  <sheetViews>
    <sheetView tabSelected="1" zoomScaleNormal="100" zoomScaleSheetLayoutView="85" workbookViewId="0">
      <pane xSplit="3" ySplit="2" topLeftCell="AW3" activePane="bottomRight" state="frozen"/>
      <selection pane="topRight" activeCell="D1" sqref="D1"/>
      <selection pane="bottomLeft" activeCell="A3" sqref="A3"/>
      <selection pane="bottomRight" activeCell="BR33" sqref="BR33"/>
    </sheetView>
  </sheetViews>
  <sheetFormatPr baseColWidth="10" defaultColWidth="11.42578125" defaultRowHeight="12" x14ac:dyDescent="0.2"/>
  <cols>
    <col min="1" max="1" width="3.28515625" style="2" bestFit="1" customWidth="1"/>
    <col min="2" max="2" width="17.42578125" style="2" customWidth="1"/>
    <col min="3" max="3" width="17.85546875" style="28" bestFit="1" customWidth="1"/>
    <col min="4" max="5" width="7.28515625" style="29" customWidth="1"/>
    <col min="6" max="7" width="8.140625" style="28" customWidth="1"/>
    <col min="8" max="8" width="6.42578125" style="1" customWidth="1"/>
    <col min="9" max="9" width="7.42578125" style="1" customWidth="1"/>
    <col min="10" max="11" width="7.28515625" style="28" customWidth="1"/>
    <col min="12" max="13" width="8.140625" style="28" customWidth="1"/>
    <col min="14" max="14" width="6.42578125" style="1" customWidth="1"/>
    <col min="15" max="15" width="7" style="1" customWidth="1"/>
    <col min="16" max="17" width="7.28515625" style="28" customWidth="1"/>
    <col min="18" max="19" width="8.140625" style="28" customWidth="1"/>
    <col min="20" max="20" width="6.42578125" style="1" customWidth="1"/>
    <col min="21" max="21" width="7" style="1" customWidth="1"/>
    <col min="22" max="23" width="7.28515625" style="28" customWidth="1"/>
    <col min="24" max="25" width="8.140625" style="28" customWidth="1"/>
    <col min="26" max="26" width="6.42578125" style="1" customWidth="1"/>
    <col min="27" max="27" width="7" style="1" customWidth="1"/>
    <col min="28" max="29" width="7.28515625" style="28" customWidth="1"/>
    <col min="30" max="31" width="8.140625" style="28" customWidth="1"/>
    <col min="32" max="32" width="6.42578125" style="1" customWidth="1"/>
    <col min="33" max="33" width="7" style="1" customWidth="1"/>
    <col min="34" max="35" width="7.28515625" style="28" customWidth="1"/>
    <col min="36" max="37" width="8.140625" style="28" customWidth="1"/>
    <col min="38" max="38" width="6.42578125" style="1" customWidth="1"/>
    <col min="39" max="39" width="7" style="1" customWidth="1"/>
    <col min="40" max="41" width="7.28515625" style="28" customWidth="1"/>
    <col min="42" max="43" width="8.140625" style="28" customWidth="1"/>
    <col min="44" max="44" width="6.42578125" style="1" customWidth="1"/>
    <col min="45" max="45" width="7" style="1" customWidth="1"/>
    <col min="46" max="46" width="7.28515625" style="28" customWidth="1"/>
    <col min="47" max="47" width="7.85546875" style="28" customWidth="1"/>
    <col min="48" max="49" width="8.140625" style="28" customWidth="1"/>
    <col min="50" max="50" width="6.42578125" style="1" customWidth="1"/>
    <col min="51" max="51" width="7" style="1" customWidth="1"/>
    <col min="52" max="52" width="7.28515625" style="28" customWidth="1"/>
    <col min="53" max="53" width="7.85546875" style="28" customWidth="1"/>
    <col min="54" max="55" width="8.140625" style="28" customWidth="1"/>
    <col min="56" max="56" width="6.42578125" style="1" customWidth="1"/>
    <col min="57" max="57" width="6.85546875" style="1" customWidth="1"/>
    <col min="58" max="59" width="7.28515625" style="28" customWidth="1"/>
    <col min="60" max="61" width="8.140625" style="28" customWidth="1"/>
    <col min="62" max="62" width="6.42578125" style="1" customWidth="1"/>
    <col min="63" max="63" width="6.85546875" style="1" customWidth="1"/>
    <col min="64" max="64" width="7.28515625" style="1" bestFit="1" customWidth="1"/>
    <col min="65" max="65" width="6.85546875" style="1" customWidth="1"/>
    <col min="66" max="66" width="8.140625" style="1" bestFit="1" customWidth="1"/>
    <col min="67" max="75" width="6.85546875" style="1" customWidth="1"/>
    <col min="76" max="76" width="12.28515625" style="1" bestFit="1" customWidth="1"/>
    <col min="77" max="77" width="6.42578125" style="1" bestFit="1" customWidth="1"/>
    <col min="78" max="79" width="6.42578125" style="1" customWidth="1"/>
    <col min="80" max="80" width="2.85546875" style="2" customWidth="1"/>
    <col min="81" max="81" width="10.140625" style="2" hidden="1" customWidth="1"/>
    <col min="82" max="82" width="12.5703125" style="2" hidden="1" customWidth="1"/>
    <col min="83" max="83" width="1" style="2" customWidth="1"/>
    <col min="84" max="84" width="10.28515625" style="2" customWidth="1"/>
    <col min="85" max="85" width="11.42578125" style="2"/>
    <col min="86" max="86" width="6.7109375" style="2" customWidth="1"/>
    <col min="87" max="16384" width="11.42578125" style="2"/>
  </cols>
  <sheetData>
    <row r="1" spans="1:82" s="19" customFormat="1" ht="13.5" customHeight="1" thickBot="1" x14ac:dyDescent="0.25">
      <c r="A1" s="311" t="s">
        <v>275</v>
      </c>
      <c r="B1" s="312"/>
      <c r="C1" s="16"/>
      <c r="D1" s="17"/>
      <c r="E1" s="17"/>
      <c r="F1" s="16"/>
      <c r="G1" s="16"/>
      <c r="H1" s="18"/>
      <c r="I1" s="18"/>
      <c r="J1" s="16"/>
      <c r="K1" s="16"/>
      <c r="L1" s="16"/>
      <c r="M1" s="16"/>
      <c r="N1" s="18"/>
      <c r="O1" s="18"/>
      <c r="P1" s="16"/>
      <c r="Q1" s="16"/>
      <c r="R1" s="16"/>
      <c r="S1" s="16"/>
      <c r="T1" s="18"/>
      <c r="U1" s="18"/>
      <c r="V1" s="16"/>
      <c r="W1" s="16"/>
      <c r="X1" s="16"/>
      <c r="Y1" s="16"/>
      <c r="Z1" s="18"/>
      <c r="AA1" s="18"/>
      <c r="AB1" s="16"/>
      <c r="AC1" s="16"/>
      <c r="AD1" s="16"/>
      <c r="AE1" s="16"/>
      <c r="AF1" s="18"/>
      <c r="AG1" s="18"/>
      <c r="AH1" s="16"/>
      <c r="AI1" s="16"/>
      <c r="AJ1" s="16"/>
      <c r="AK1" s="16"/>
      <c r="AL1" s="18"/>
      <c r="AM1" s="18"/>
      <c r="AN1" s="16"/>
      <c r="AO1" s="16"/>
      <c r="AP1" s="16"/>
      <c r="AQ1" s="16"/>
      <c r="AR1" s="18"/>
      <c r="AS1" s="18"/>
      <c r="AT1" s="16"/>
      <c r="AU1" s="16"/>
      <c r="AV1" s="16"/>
      <c r="AW1" s="16"/>
      <c r="AX1" s="18"/>
      <c r="AY1" s="18"/>
      <c r="AZ1" s="16"/>
      <c r="BA1" s="16"/>
      <c r="BB1" s="16"/>
      <c r="BC1" s="16"/>
      <c r="BD1" s="18"/>
      <c r="BE1" s="18"/>
      <c r="BF1" s="16"/>
      <c r="BG1" s="16"/>
      <c r="BH1" s="16"/>
      <c r="BI1" s="16"/>
      <c r="BJ1" s="18"/>
      <c r="BK1" s="18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8"/>
      <c r="BY1" s="18"/>
      <c r="BZ1" s="18"/>
      <c r="CA1" s="18"/>
    </row>
    <row r="2" spans="1:82" s="19" customFormat="1" ht="23.25" customHeight="1" thickTop="1" thickBot="1" x14ac:dyDescent="0.25">
      <c r="A2" s="313" t="s">
        <v>44</v>
      </c>
      <c r="B2" s="314"/>
      <c r="C2" s="315"/>
      <c r="D2" s="308" t="s">
        <v>2</v>
      </c>
      <c r="E2" s="309"/>
      <c r="F2" s="309"/>
      <c r="G2" s="309"/>
      <c r="H2" s="309"/>
      <c r="I2" s="310"/>
      <c r="J2" s="308" t="s">
        <v>3</v>
      </c>
      <c r="K2" s="309"/>
      <c r="L2" s="309"/>
      <c r="M2" s="309"/>
      <c r="N2" s="309"/>
      <c r="O2" s="310"/>
      <c r="P2" s="308" t="s">
        <v>4</v>
      </c>
      <c r="Q2" s="309"/>
      <c r="R2" s="309"/>
      <c r="S2" s="309"/>
      <c r="T2" s="309"/>
      <c r="U2" s="310"/>
      <c r="V2" s="308" t="s">
        <v>5</v>
      </c>
      <c r="W2" s="309"/>
      <c r="X2" s="309"/>
      <c r="Y2" s="309"/>
      <c r="Z2" s="309"/>
      <c r="AA2" s="309"/>
      <c r="AB2" s="308" t="s">
        <v>6</v>
      </c>
      <c r="AC2" s="309"/>
      <c r="AD2" s="309"/>
      <c r="AE2" s="309"/>
      <c r="AF2" s="309"/>
      <c r="AG2" s="309"/>
      <c r="AH2" s="308" t="s">
        <v>7</v>
      </c>
      <c r="AI2" s="309"/>
      <c r="AJ2" s="309"/>
      <c r="AK2" s="309"/>
      <c r="AL2" s="309"/>
      <c r="AM2" s="309"/>
      <c r="AN2" s="308" t="s">
        <v>8</v>
      </c>
      <c r="AO2" s="309"/>
      <c r="AP2" s="309"/>
      <c r="AQ2" s="309"/>
      <c r="AR2" s="309"/>
      <c r="AS2" s="309"/>
      <c r="AT2" s="308" t="s">
        <v>9</v>
      </c>
      <c r="AU2" s="309"/>
      <c r="AV2" s="309"/>
      <c r="AW2" s="309"/>
      <c r="AX2" s="309"/>
      <c r="AY2" s="309"/>
      <c r="AZ2" s="308" t="s">
        <v>10</v>
      </c>
      <c r="BA2" s="309"/>
      <c r="BB2" s="309"/>
      <c r="BC2" s="309"/>
      <c r="BD2" s="309"/>
      <c r="BE2" s="309"/>
      <c r="BF2" s="308" t="s">
        <v>11</v>
      </c>
      <c r="BG2" s="309"/>
      <c r="BH2" s="309"/>
      <c r="BI2" s="309"/>
      <c r="BJ2" s="309"/>
      <c r="BK2" s="310"/>
      <c r="BL2" s="308" t="s">
        <v>12</v>
      </c>
      <c r="BM2" s="309"/>
      <c r="BN2" s="309"/>
      <c r="BO2" s="309"/>
      <c r="BP2" s="309"/>
      <c r="BQ2" s="310"/>
      <c r="BR2" s="308" t="s">
        <v>13</v>
      </c>
      <c r="BS2" s="309"/>
      <c r="BT2" s="309"/>
      <c r="BU2" s="309"/>
      <c r="BV2" s="309"/>
      <c r="BW2" s="310"/>
      <c r="BX2" s="305" t="s">
        <v>14</v>
      </c>
      <c r="BY2" s="306"/>
      <c r="BZ2" s="307" t="s">
        <v>15</v>
      </c>
      <c r="CA2" s="306"/>
    </row>
    <row r="3" spans="1:82" s="19" customFormat="1" ht="12.75" thickTop="1" thickBot="1" x14ac:dyDescent="0.25">
      <c r="A3" s="300" t="s">
        <v>45</v>
      </c>
      <c r="B3" s="300"/>
      <c r="C3" s="22" t="s">
        <v>46</v>
      </c>
      <c r="D3" s="21" t="s">
        <v>17</v>
      </c>
      <c r="E3" s="160" t="s">
        <v>266</v>
      </c>
      <c r="F3" s="21" t="s">
        <v>18</v>
      </c>
      <c r="G3" s="160" t="s">
        <v>266</v>
      </c>
      <c r="H3" s="42" t="s">
        <v>47</v>
      </c>
      <c r="I3" s="42" t="s">
        <v>48</v>
      </c>
      <c r="J3" s="21" t="s">
        <v>17</v>
      </c>
      <c r="K3" s="160" t="s">
        <v>266</v>
      </c>
      <c r="L3" s="21" t="s">
        <v>18</v>
      </c>
      <c r="M3" s="160" t="s">
        <v>266</v>
      </c>
      <c r="N3" s="42" t="s">
        <v>47</v>
      </c>
      <c r="O3" s="42" t="s">
        <v>48</v>
      </c>
      <c r="P3" s="21" t="s">
        <v>17</v>
      </c>
      <c r="Q3" s="160" t="s">
        <v>266</v>
      </c>
      <c r="R3" s="21" t="s">
        <v>18</v>
      </c>
      <c r="S3" s="160" t="s">
        <v>266</v>
      </c>
      <c r="T3" s="42" t="s">
        <v>47</v>
      </c>
      <c r="U3" s="42" t="s">
        <v>48</v>
      </c>
      <c r="V3" s="21" t="s">
        <v>17</v>
      </c>
      <c r="W3" s="160" t="s">
        <v>266</v>
      </c>
      <c r="X3" s="21" t="s">
        <v>18</v>
      </c>
      <c r="Y3" s="160" t="s">
        <v>266</v>
      </c>
      <c r="Z3" s="22" t="s">
        <v>47</v>
      </c>
      <c r="AA3" s="20" t="s">
        <v>48</v>
      </c>
      <c r="AB3" s="21" t="s">
        <v>17</v>
      </c>
      <c r="AC3" s="160" t="s">
        <v>266</v>
      </c>
      <c r="AD3" s="21" t="s">
        <v>18</v>
      </c>
      <c r="AE3" s="160" t="s">
        <v>266</v>
      </c>
      <c r="AF3" s="22" t="s">
        <v>47</v>
      </c>
      <c r="AG3" s="20" t="s">
        <v>48</v>
      </c>
      <c r="AH3" s="21" t="s">
        <v>17</v>
      </c>
      <c r="AI3" s="160" t="s">
        <v>266</v>
      </c>
      <c r="AJ3" s="21" t="s">
        <v>18</v>
      </c>
      <c r="AK3" s="160" t="s">
        <v>266</v>
      </c>
      <c r="AL3" s="42" t="s">
        <v>47</v>
      </c>
      <c r="AM3" s="42" t="s">
        <v>48</v>
      </c>
      <c r="AN3" s="21" t="s">
        <v>17</v>
      </c>
      <c r="AO3" s="160" t="s">
        <v>266</v>
      </c>
      <c r="AP3" s="21" t="s">
        <v>18</v>
      </c>
      <c r="AQ3" s="160" t="s">
        <v>266</v>
      </c>
      <c r="AR3" s="42" t="s">
        <v>47</v>
      </c>
      <c r="AS3" s="155" t="s">
        <v>48</v>
      </c>
      <c r="AT3" s="21" t="s">
        <v>17</v>
      </c>
      <c r="AU3" s="160" t="s">
        <v>266</v>
      </c>
      <c r="AV3" s="21" t="s">
        <v>18</v>
      </c>
      <c r="AW3" s="160" t="s">
        <v>266</v>
      </c>
      <c r="AX3" s="42" t="s">
        <v>47</v>
      </c>
      <c r="AY3" s="155" t="s">
        <v>48</v>
      </c>
      <c r="AZ3" s="21" t="s">
        <v>17</v>
      </c>
      <c r="BA3" s="160" t="s">
        <v>266</v>
      </c>
      <c r="BB3" s="21" t="s">
        <v>18</v>
      </c>
      <c r="BC3" s="160" t="s">
        <v>266</v>
      </c>
      <c r="BD3" s="42" t="s">
        <v>47</v>
      </c>
      <c r="BE3" s="155" t="s">
        <v>48</v>
      </c>
      <c r="BF3" s="21" t="s">
        <v>17</v>
      </c>
      <c r="BG3" s="160" t="s">
        <v>266</v>
      </c>
      <c r="BH3" s="21" t="s">
        <v>18</v>
      </c>
      <c r="BI3" s="160" t="s">
        <v>266</v>
      </c>
      <c r="BJ3" s="42" t="s">
        <v>47</v>
      </c>
      <c r="BK3" s="155" t="s">
        <v>48</v>
      </c>
      <c r="BL3" s="21" t="s">
        <v>17</v>
      </c>
      <c r="BM3" s="160" t="s">
        <v>266</v>
      </c>
      <c r="BN3" s="21" t="s">
        <v>18</v>
      </c>
      <c r="BO3" s="160" t="s">
        <v>266</v>
      </c>
      <c r="BP3" s="42" t="s">
        <v>47</v>
      </c>
      <c r="BQ3" s="155" t="s">
        <v>48</v>
      </c>
      <c r="BR3" s="21" t="s">
        <v>17</v>
      </c>
      <c r="BS3" s="160" t="s">
        <v>266</v>
      </c>
      <c r="BT3" s="21" t="s">
        <v>18</v>
      </c>
      <c r="BU3" s="160" t="s">
        <v>266</v>
      </c>
      <c r="BV3" s="42" t="s">
        <v>47</v>
      </c>
      <c r="BW3" s="155" t="s">
        <v>48</v>
      </c>
      <c r="BX3" s="57" t="s">
        <v>47</v>
      </c>
      <c r="BY3" s="58" t="s">
        <v>49</v>
      </c>
      <c r="BZ3" s="40" t="s">
        <v>47</v>
      </c>
      <c r="CA3" s="41" t="s">
        <v>49</v>
      </c>
    </row>
    <row r="4" spans="1:82" s="19" customFormat="1" ht="16.5" customHeight="1" x14ac:dyDescent="0.2">
      <c r="A4" s="303" t="s">
        <v>50</v>
      </c>
      <c r="B4" s="151" t="s">
        <v>51</v>
      </c>
      <c r="C4" s="161" t="s">
        <v>52</v>
      </c>
      <c r="D4" s="183">
        <v>44</v>
      </c>
      <c r="E4" s="174">
        <f>D4/H4</f>
        <v>0.22222222222222221</v>
      </c>
      <c r="F4" s="184">
        <v>154</v>
      </c>
      <c r="G4" s="177">
        <f>F4/H4</f>
        <v>0.77777777777777779</v>
      </c>
      <c r="H4" s="185">
        <f>SUM(D4,F4)</f>
        <v>198</v>
      </c>
      <c r="I4" s="156">
        <f>H4</f>
        <v>198</v>
      </c>
      <c r="J4" s="224">
        <v>44</v>
      </c>
      <c r="K4" s="182">
        <f>J4/N4</f>
        <v>0.22110552763819097</v>
      </c>
      <c r="L4" s="152">
        <v>155</v>
      </c>
      <c r="M4" s="225">
        <f>L4/N4</f>
        <v>0.77889447236180909</v>
      </c>
      <c r="N4" s="185">
        <f>SUM(J4,L4)</f>
        <v>199</v>
      </c>
      <c r="O4" s="156">
        <f>N4</f>
        <v>199</v>
      </c>
      <c r="P4" s="224">
        <v>45</v>
      </c>
      <c r="Q4" s="182">
        <f>P4/T4</f>
        <v>0.22388059701492538</v>
      </c>
      <c r="R4" s="152">
        <v>156</v>
      </c>
      <c r="S4" s="225">
        <f>R4/T4</f>
        <v>0.77611940298507465</v>
      </c>
      <c r="T4" s="185">
        <f>SUM(P4,R4)</f>
        <v>201</v>
      </c>
      <c r="U4" s="156">
        <f>T4</f>
        <v>201</v>
      </c>
      <c r="V4" s="233">
        <v>45</v>
      </c>
      <c r="W4" s="174">
        <f>V4/Z4</f>
        <v>0.22388059701492538</v>
      </c>
      <c r="X4" s="184">
        <v>156</v>
      </c>
      <c r="Y4" s="177">
        <f>X4/Z4</f>
        <v>0.77611940298507465</v>
      </c>
      <c r="Z4" s="185">
        <f>SUM(V4,X4)</f>
        <v>201</v>
      </c>
      <c r="AA4" s="156">
        <f>Z4</f>
        <v>201</v>
      </c>
      <c r="AB4" s="233">
        <v>45</v>
      </c>
      <c r="AC4" s="174">
        <f>AB4/AF4</f>
        <v>0.22388059701492538</v>
      </c>
      <c r="AD4" s="184">
        <v>156</v>
      </c>
      <c r="AE4" s="177">
        <f>AD4/AF4</f>
        <v>0.77611940298507465</v>
      </c>
      <c r="AF4" s="185">
        <f>SUM(AB4,AD4)</f>
        <v>201</v>
      </c>
      <c r="AG4" s="156">
        <f>AF4</f>
        <v>201</v>
      </c>
      <c r="AH4" s="224">
        <v>46</v>
      </c>
      <c r="AI4" s="182">
        <f>AH4/AL4</f>
        <v>0.22772277227722773</v>
      </c>
      <c r="AJ4" s="152">
        <v>156</v>
      </c>
      <c r="AK4" s="225">
        <f>AJ4/AL4</f>
        <v>0.7722772277227723</v>
      </c>
      <c r="AL4" s="185">
        <f>SUM(AH4,AJ4)</f>
        <v>202</v>
      </c>
      <c r="AM4" s="156">
        <f>AL4</f>
        <v>202</v>
      </c>
      <c r="AN4" s="224">
        <v>46</v>
      </c>
      <c r="AO4" s="182">
        <f>AN4/AR4</f>
        <v>0.22772277227722773</v>
      </c>
      <c r="AP4" s="152">
        <v>156</v>
      </c>
      <c r="AQ4" s="225">
        <f>AP4/AR4</f>
        <v>0.7722772277227723</v>
      </c>
      <c r="AR4" s="185">
        <f>SUM(AN4,AP4)</f>
        <v>202</v>
      </c>
      <c r="AS4" s="156">
        <f>AR4</f>
        <v>202</v>
      </c>
      <c r="AT4" s="224">
        <v>46</v>
      </c>
      <c r="AU4" s="182">
        <f>AT4/AX4</f>
        <v>0.22772277227722773</v>
      </c>
      <c r="AV4" s="152">
        <v>156</v>
      </c>
      <c r="AW4" s="225">
        <f>AV4/AX4</f>
        <v>0.7722772277227723</v>
      </c>
      <c r="AX4" s="185">
        <f>SUM(AT4,AV4)</f>
        <v>202</v>
      </c>
      <c r="AY4" s="156">
        <f>AX4</f>
        <v>202</v>
      </c>
      <c r="AZ4" s="224">
        <v>46</v>
      </c>
      <c r="BA4" s="182">
        <f>AZ4/BD4</f>
        <v>0.22660098522167488</v>
      </c>
      <c r="BB4" s="152">
        <v>157</v>
      </c>
      <c r="BC4" s="225">
        <f>BB4/BD4</f>
        <v>0.77339901477832518</v>
      </c>
      <c r="BD4" s="185">
        <f>SUM(AZ4,BB4)</f>
        <v>203</v>
      </c>
      <c r="BE4" s="156">
        <f>BD4</f>
        <v>203</v>
      </c>
      <c r="BF4" s="224">
        <v>44</v>
      </c>
      <c r="BG4" s="182">
        <f>BF4/BJ4</f>
        <v>0.22</v>
      </c>
      <c r="BH4" s="152">
        <v>156</v>
      </c>
      <c r="BI4" s="225">
        <f>BH4/BJ4</f>
        <v>0.78</v>
      </c>
      <c r="BJ4" s="185">
        <f>SUM(BF4,BH4)</f>
        <v>200</v>
      </c>
      <c r="BK4" s="156">
        <f t="shared" ref="BK4:BK9" si="0">BJ4</f>
        <v>200</v>
      </c>
      <c r="BL4" s="224">
        <v>44</v>
      </c>
      <c r="BM4" s="182">
        <f>BL4/BP4</f>
        <v>0.21782178217821782</v>
      </c>
      <c r="BN4" s="152">
        <v>158</v>
      </c>
      <c r="BO4" s="225">
        <f>BN4/BP4</f>
        <v>0.78217821782178221</v>
      </c>
      <c r="BP4" s="185">
        <f>SUM(BL4,BN4)</f>
        <v>202</v>
      </c>
      <c r="BQ4" s="156">
        <f t="shared" ref="BQ4:BQ5" si="1">BP4</f>
        <v>202</v>
      </c>
      <c r="BR4" s="224">
        <v>44</v>
      </c>
      <c r="BS4" s="182">
        <f>BR4/BV4</f>
        <v>0.21782178217821782</v>
      </c>
      <c r="BT4" s="152">
        <v>158</v>
      </c>
      <c r="BU4" s="225">
        <f>BT4/BV4</f>
        <v>0.78217821782178221</v>
      </c>
      <c r="BV4" s="185">
        <f>SUM(BR4,BT4)</f>
        <v>202</v>
      </c>
      <c r="BW4" s="156">
        <f t="shared" ref="BW4:BW5" si="2">BV4</f>
        <v>202</v>
      </c>
      <c r="BX4" s="281">
        <f>BV4-BP4</f>
        <v>0</v>
      </c>
      <c r="BY4" s="282">
        <f>BW4-BQ4</f>
        <v>0</v>
      </c>
      <c r="BZ4" s="281">
        <f>BV4-H4</f>
        <v>4</v>
      </c>
      <c r="CA4" s="282">
        <f>BW4-I4</f>
        <v>4</v>
      </c>
    </row>
    <row r="5" spans="1:82" s="19" customFormat="1" ht="16.5" customHeight="1" x14ac:dyDescent="0.2">
      <c r="A5" s="304"/>
      <c r="B5" s="23" t="s">
        <v>53</v>
      </c>
      <c r="C5" s="162" t="s">
        <v>52</v>
      </c>
      <c r="D5" s="113">
        <v>179</v>
      </c>
      <c r="E5" s="175">
        <f t="shared" ref="E5:E10" si="3">D5/H5</f>
        <v>0.40589569160997735</v>
      </c>
      <c r="F5" s="112">
        <v>262</v>
      </c>
      <c r="G5" s="178">
        <f t="shared" ref="G5:G10" si="4">F5/H5</f>
        <v>0.59410430839002271</v>
      </c>
      <c r="H5" s="186">
        <f t="shared" ref="H5:H10" si="5">SUM(D5,F5)</f>
        <v>441</v>
      </c>
      <c r="I5" s="55">
        <f>H5</f>
        <v>441</v>
      </c>
      <c r="J5" s="226">
        <v>179</v>
      </c>
      <c r="K5" s="197">
        <f t="shared" ref="K5:K10" si="6">J5/N5</f>
        <v>0.4068181818181818</v>
      </c>
      <c r="L5" s="146">
        <v>261</v>
      </c>
      <c r="M5" s="227">
        <f t="shared" ref="M5:M10" si="7">L5/N5</f>
        <v>0.59318181818181814</v>
      </c>
      <c r="N5" s="186">
        <f t="shared" ref="N5:N10" si="8">SUM(J5,L5)</f>
        <v>440</v>
      </c>
      <c r="O5" s="55">
        <f>N5</f>
        <v>440</v>
      </c>
      <c r="P5" s="226">
        <v>180</v>
      </c>
      <c r="Q5" s="197">
        <f t="shared" ref="Q5:Q10" si="9">P5/T5</f>
        <v>0.40909090909090912</v>
      </c>
      <c r="R5" s="146">
        <v>260</v>
      </c>
      <c r="S5" s="227">
        <f t="shared" ref="S5:S10" si="10">R5/T5</f>
        <v>0.59090909090909094</v>
      </c>
      <c r="T5" s="186">
        <f t="shared" ref="T5:T10" si="11">SUM(P5,R5)</f>
        <v>440</v>
      </c>
      <c r="U5" s="55">
        <f>T5</f>
        <v>440</v>
      </c>
      <c r="V5" s="228">
        <v>180</v>
      </c>
      <c r="W5" s="175">
        <f t="shared" ref="W5:W10" si="12">V5/Z5</f>
        <v>0.40909090909090912</v>
      </c>
      <c r="X5" s="112">
        <v>260</v>
      </c>
      <c r="Y5" s="178">
        <f t="shared" ref="Y5:Y10" si="13">X5/Z5</f>
        <v>0.59090909090909094</v>
      </c>
      <c r="Z5" s="186">
        <f t="shared" ref="Z5:Z10" si="14">SUM(V5,X5)</f>
        <v>440</v>
      </c>
      <c r="AA5" s="55">
        <f>Z5</f>
        <v>440</v>
      </c>
      <c r="AB5" s="228">
        <v>180</v>
      </c>
      <c r="AC5" s="175">
        <f t="shared" ref="AC5:AC10" si="15">AB5/AF5</f>
        <v>0.40723981900452488</v>
      </c>
      <c r="AD5" s="112">
        <v>262</v>
      </c>
      <c r="AE5" s="178">
        <f t="shared" ref="AE5:AE10" si="16">AD5/AF5</f>
        <v>0.59276018099547512</v>
      </c>
      <c r="AF5" s="186">
        <f t="shared" ref="AF5:AF10" si="17">SUM(AB5,AD5)</f>
        <v>442</v>
      </c>
      <c r="AG5" s="55">
        <f>AF5</f>
        <v>442</v>
      </c>
      <c r="AH5" s="226">
        <v>179</v>
      </c>
      <c r="AI5" s="197">
        <f t="shared" ref="AI5:AI30" si="18">AH5/AL5</f>
        <v>0.40589569160997735</v>
      </c>
      <c r="AJ5" s="146">
        <v>262</v>
      </c>
      <c r="AK5" s="227">
        <f t="shared" ref="AK5:AK30" si="19">AJ5/AL5</f>
        <v>0.59410430839002271</v>
      </c>
      <c r="AL5" s="186">
        <f t="shared" ref="AL5:AL10" si="20">SUM(AH5,AJ5)</f>
        <v>441</v>
      </c>
      <c r="AM5" s="55">
        <f>AL5</f>
        <v>441</v>
      </c>
      <c r="AN5" s="226">
        <v>179</v>
      </c>
      <c r="AO5" s="197">
        <f t="shared" ref="AO5:AO30" si="21">AN5/AR5</f>
        <v>0.40589569160997735</v>
      </c>
      <c r="AP5" s="146">
        <v>262</v>
      </c>
      <c r="AQ5" s="227">
        <f t="shared" ref="AQ5:AQ30" si="22">AP5/AR5</f>
        <v>0.59410430839002271</v>
      </c>
      <c r="AR5" s="186">
        <f t="shared" ref="AR5:AR10" si="23">SUM(AN5,AP5)</f>
        <v>441</v>
      </c>
      <c r="AS5" s="55">
        <f>AR5</f>
        <v>441</v>
      </c>
      <c r="AT5" s="226">
        <v>179</v>
      </c>
      <c r="AU5" s="197">
        <f t="shared" ref="AU5:AU30" si="24">AT5/AX5</f>
        <v>0.40589569160997735</v>
      </c>
      <c r="AV5" s="146">
        <v>262</v>
      </c>
      <c r="AW5" s="227">
        <f t="shared" ref="AW5:AW30" si="25">AV5/AX5</f>
        <v>0.59410430839002271</v>
      </c>
      <c r="AX5" s="186">
        <f t="shared" ref="AX5:AX10" si="26">SUM(AT5,AV5)</f>
        <v>441</v>
      </c>
      <c r="AY5" s="55">
        <f>AX5</f>
        <v>441</v>
      </c>
      <c r="AZ5" s="226">
        <v>179</v>
      </c>
      <c r="BA5" s="197">
        <f t="shared" ref="BA5:BA30" si="27">AZ5/BD5</f>
        <v>0.40589569160997735</v>
      </c>
      <c r="BB5" s="146">
        <v>262</v>
      </c>
      <c r="BC5" s="227">
        <f t="shared" ref="BC5:BC30" si="28">BB5/BD5</f>
        <v>0.59410430839002271</v>
      </c>
      <c r="BD5" s="186">
        <f t="shared" ref="BD5:BD10" si="29">SUM(AZ5,BB5)</f>
        <v>441</v>
      </c>
      <c r="BE5" s="55">
        <f>BD5</f>
        <v>441</v>
      </c>
      <c r="BF5" s="226">
        <v>176</v>
      </c>
      <c r="BG5" s="197">
        <f t="shared" ref="BG5:BG30" si="30">BF5/BJ5</f>
        <v>0.41411764705882353</v>
      </c>
      <c r="BH5" s="146">
        <v>249</v>
      </c>
      <c r="BI5" s="227">
        <f t="shared" ref="BI5:BI30" si="31">BH5/BJ5</f>
        <v>0.58588235294117652</v>
      </c>
      <c r="BJ5" s="186">
        <f t="shared" ref="BJ5:BJ10" si="32">SUM(BF5,BH5)</f>
        <v>425</v>
      </c>
      <c r="BK5" s="55">
        <f t="shared" si="0"/>
        <v>425</v>
      </c>
      <c r="BL5" s="226">
        <v>177</v>
      </c>
      <c r="BM5" s="197">
        <f t="shared" ref="BM5:BM15" si="33">BL5/BP5</f>
        <v>0.41745283018867924</v>
      </c>
      <c r="BN5" s="146">
        <v>247</v>
      </c>
      <c r="BO5" s="227">
        <f t="shared" ref="BO5:BO15" si="34">BN5/BP5</f>
        <v>0.58254716981132071</v>
      </c>
      <c r="BP5" s="186">
        <f t="shared" ref="BP5:BP10" si="35">SUM(BL5,BN5)</f>
        <v>424</v>
      </c>
      <c r="BQ5" s="55">
        <f t="shared" si="1"/>
        <v>424</v>
      </c>
      <c r="BR5" s="226">
        <v>176</v>
      </c>
      <c r="BS5" s="197">
        <f t="shared" ref="BS5:BS15" si="36">BR5/BV5</f>
        <v>0.41706161137440756</v>
      </c>
      <c r="BT5" s="146">
        <v>246</v>
      </c>
      <c r="BU5" s="227">
        <f t="shared" ref="BU5:BU15" si="37">BT5/BV5</f>
        <v>0.58293838862559244</v>
      </c>
      <c r="BV5" s="186">
        <f t="shared" ref="BV5:BV10" si="38">SUM(BR5,BT5)</f>
        <v>422</v>
      </c>
      <c r="BW5" s="55">
        <f t="shared" si="2"/>
        <v>422</v>
      </c>
      <c r="BX5" s="277">
        <f t="shared" ref="BX5:BX10" si="39">BV5-BP5</f>
        <v>-2</v>
      </c>
      <c r="BY5" s="278">
        <f t="shared" ref="BY5:BY10" si="40">BW5-BQ5</f>
        <v>-2</v>
      </c>
      <c r="BZ5" s="277">
        <f t="shared" ref="BZ5:BZ10" si="41">BP5-H5</f>
        <v>-17</v>
      </c>
      <c r="CA5" s="278">
        <f t="shared" ref="CA5:CA10" si="42">BQ5-I5</f>
        <v>-17</v>
      </c>
    </row>
    <row r="6" spans="1:82" s="19" customFormat="1" ht="16.5" customHeight="1" x14ac:dyDescent="0.2">
      <c r="A6" s="304"/>
      <c r="B6" s="23" t="s">
        <v>53</v>
      </c>
      <c r="C6" s="162" t="s">
        <v>56</v>
      </c>
      <c r="D6" s="113">
        <v>0</v>
      </c>
      <c r="E6" s="175">
        <f t="shared" si="3"/>
        <v>0</v>
      </c>
      <c r="F6" s="112">
        <v>1</v>
      </c>
      <c r="G6" s="178">
        <f t="shared" si="4"/>
        <v>1</v>
      </c>
      <c r="H6" s="186">
        <f t="shared" ref="H6" si="43">SUM(D6,F6)</f>
        <v>1</v>
      </c>
      <c r="I6" s="55">
        <f>H6*0.32</f>
        <v>0.32</v>
      </c>
      <c r="J6" s="113">
        <v>0</v>
      </c>
      <c r="K6" s="175">
        <v>0</v>
      </c>
      <c r="L6" s="112">
        <v>1</v>
      </c>
      <c r="M6" s="178">
        <v>0</v>
      </c>
      <c r="N6" s="186">
        <f t="shared" si="8"/>
        <v>1</v>
      </c>
      <c r="O6" s="55">
        <f>N6*0.32</f>
        <v>0.32</v>
      </c>
      <c r="P6" s="113">
        <v>0</v>
      </c>
      <c r="Q6" s="175">
        <v>0</v>
      </c>
      <c r="R6" s="112">
        <v>1</v>
      </c>
      <c r="S6" s="178">
        <v>0</v>
      </c>
      <c r="T6" s="186">
        <f t="shared" si="11"/>
        <v>1</v>
      </c>
      <c r="U6" s="55">
        <f>T6*0.32</f>
        <v>0.32</v>
      </c>
      <c r="V6" s="113">
        <v>0</v>
      </c>
      <c r="W6" s="175">
        <v>0</v>
      </c>
      <c r="X6" s="112">
        <v>1</v>
      </c>
      <c r="Y6" s="178">
        <v>0</v>
      </c>
      <c r="Z6" s="186">
        <f t="shared" si="14"/>
        <v>1</v>
      </c>
      <c r="AA6" s="55">
        <f>Z6*0.32</f>
        <v>0.32</v>
      </c>
      <c r="AB6" s="113">
        <v>0</v>
      </c>
      <c r="AC6" s="175">
        <v>0</v>
      </c>
      <c r="AD6" s="112">
        <v>1</v>
      </c>
      <c r="AE6" s="227">
        <v>0</v>
      </c>
      <c r="AF6" s="186">
        <f t="shared" si="17"/>
        <v>1</v>
      </c>
      <c r="AG6" s="55">
        <f>AF6*0.32</f>
        <v>0.32</v>
      </c>
      <c r="AH6" s="43">
        <v>0</v>
      </c>
      <c r="AI6" s="197">
        <v>0</v>
      </c>
      <c r="AJ6" s="146">
        <v>1</v>
      </c>
      <c r="AK6" s="227">
        <v>0</v>
      </c>
      <c r="AL6" s="186">
        <f t="shared" si="20"/>
        <v>1</v>
      </c>
      <c r="AM6" s="55">
        <f>AL6*0.32</f>
        <v>0.32</v>
      </c>
      <c r="AN6" s="43">
        <v>0</v>
      </c>
      <c r="AO6" s="197">
        <v>0</v>
      </c>
      <c r="AP6" s="146">
        <v>1</v>
      </c>
      <c r="AQ6" s="227">
        <f t="shared" si="22"/>
        <v>1</v>
      </c>
      <c r="AR6" s="186">
        <f t="shared" si="23"/>
        <v>1</v>
      </c>
      <c r="AS6" s="55">
        <f>AR6*0.32</f>
        <v>0.32</v>
      </c>
      <c r="AT6" s="43">
        <v>0</v>
      </c>
      <c r="AU6" s="197">
        <v>0</v>
      </c>
      <c r="AV6" s="146">
        <v>1</v>
      </c>
      <c r="AW6" s="227">
        <v>0</v>
      </c>
      <c r="AX6" s="186">
        <f t="shared" si="26"/>
        <v>1</v>
      </c>
      <c r="AY6" s="55">
        <f>AX6*0.32</f>
        <v>0.32</v>
      </c>
      <c r="AZ6" s="43">
        <v>0</v>
      </c>
      <c r="BA6" s="197">
        <v>0</v>
      </c>
      <c r="BB6" s="146">
        <v>1</v>
      </c>
      <c r="BC6" s="227">
        <v>0</v>
      </c>
      <c r="BD6" s="186">
        <f t="shared" si="29"/>
        <v>1</v>
      </c>
      <c r="BE6" s="55">
        <f>BD6*0.32</f>
        <v>0.32</v>
      </c>
      <c r="BF6" s="43">
        <v>0</v>
      </c>
      <c r="BG6" s="197">
        <f t="shared" si="30"/>
        <v>0</v>
      </c>
      <c r="BH6" s="146">
        <v>1</v>
      </c>
      <c r="BI6" s="227">
        <f t="shared" si="31"/>
        <v>1</v>
      </c>
      <c r="BJ6" s="186">
        <f t="shared" si="32"/>
        <v>1</v>
      </c>
      <c r="BK6" s="55">
        <f>BJ6*0.32</f>
        <v>0.32</v>
      </c>
      <c r="BL6" s="43">
        <v>0</v>
      </c>
      <c r="BM6" s="197">
        <f t="shared" si="33"/>
        <v>0</v>
      </c>
      <c r="BN6" s="146">
        <v>1</v>
      </c>
      <c r="BO6" s="227">
        <f t="shared" si="34"/>
        <v>1</v>
      </c>
      <c r="BP6" s="186">
        <f t="shared" si="35"/>
        <v>1</v>
      </c>
      <c r="BQ6" s="55">
        <f>BP6*0.32</f>
        <v>0.32</v>
      </c>
      <c r="BR6" s="43">
        <v>0</v>
      </c>
      <c r="BS6" s="197">
        <f t="shared" si="36"/>
        <v>0</v>
      </c>
      <c r="BT6" s="146">
        <v>1</v>
      </c>
      <c r="BU6" s="227">
        <f t="shared" si="37"/>
        <v>1</v>
      </c>
      <c r="BV6" s="186">
        <f t="shared" si="38"/>
        <v>1</v>
      </c>
      <c r="BW6" s="55">
        <f>BV6*0.32</f>
        <v>0.32</v>
      </c>
      <c r="BX6" s="277">
        <f t="shared" si="39"/>
        <v>0</v>
      </c>
      <c r="BY6" s="278">
        <f t="shared" si="40"/>
        <v>0</v>
      </c>
      <c r="BZ6" s="277">
        <f t="shared" si="41"/>
        <v>0</v>
      </c>
      <c r="CA6" s="278">
        <f t="shared" si="42"/>
        <v>0</v>
      </c>
    </row>
    <row r="7" spans="1:82" s="19" customFormat="1" ht="16.5" customHeight="1" x14ac:dyDescent="0.2">
      <c r="A7" s="304"/>
      <c r="B7" s="23" t="s">
        <v>54</v>
      </c>
      <c r="C7" s="162" t="s">
        <v>52</v>
      </c>
      <c r="D7" s="113">
        <v>5</v>
      </c>
      <c r="E7" s="175">
        <f t="shared" si="3"/>
        <v>0.21739130434782608</v>
      </c>
      <c r="F7" s="112">
        <v>18</v>
      </c>
      <c r="G7" s="178">
        <f t="shared" si="4"/>
        <v>0.78260869565217395</v>
      </c>
      <c r="H7" s="186">
        <f t="shared" si="5"/>
        <v>23</v>
      </c>
      <c r="I7" s="55">
        <f>H7</f>
        <v>23</v>
      </c>
      <c r="J7" s="226">
        <v>5</v>
      </c>
      <c r="K7" s="197">
        <f t="shared" si="6"/>
        <v>0.21739130434782608</v>
      </c>
      <c r="L7" s="146">
        <v>18</v>
      </c>
      <c r="M7" s="227">
        <f t="shared" si="7"/>
        <v>0.78260869565217395</v>
      </c>
      <c r="N7" s="186">
        <f t="shared" si="8"/>
        <v>23</v>
      </c>
      <c r="O7" s="55">
        <f>N7</f>
        <v>23</v>
      </c>
      <c r="P7" s="226">
        <v>5</v>
      </c>
      <c r="Q7" s="197">
        <f t="shared" si="9"/>
        <v>0.22727272727272727</v>
      </c>
      <c r="R7" s="146">
        <v>17</v>
      </c>
      <c r="S7" s="227">
        <f t="shared" si="10"/>
        <v>0.77272727272727271</v>
      </c>
      <c r="T7" s="186">
        <f t="shared" si="11"/>
        <v>22</v>
      </c>
      <c r="U7" s="55">
        <f>T7</f>
        <v>22</v>
      </c>
      <c r="V7" s="228">
        <v>5</v>
      </c>
      <c r="W7" s="175">
        <f t="shared" si="12"/>
        <v>0.22727272727272727</v>
      </c>
      <c r="X7" s="112">
        <v>17</v>
      </c>
      <c r="Y7" s="178">
        <f t="shared" si="13"/>
        <v>0.77272727272727271</v>
      </c>
      <c r="Z7" s="186">
        <f t="shared" si="14"/>
        <v>22</v>
      </c>
      <c r="AA7" s="55">
        <f>Z7</f>
        <v>22</v>
      </c>
      <c r="AB7" s="228">
        <v>5</v>
      </c>
      <c r="AC7" s="175">
        <f t="shared" si="15"/>
        <v>0.22727272727272727</v>
      </c>
      <c r="AD7" s="112">
        <v>17</v>
      </c>
      <c r="AE7" s="178">
        <f t="shared" si="16"/>
        <v>0.77272727272727271</v>
      </c>
      <c r="AF7" s="186">
        <f t="shared" si="17"/>
        <v>22</v>
      </c>
      <c r="AG7" s="55">
        <f>AF7</f>
        <v>22</v>
      </c>
      <c r="AH7" s="226">
        <v>5</v>
      </c>
      <c r="AI7" s="197">
        <f t="shared" si="18"/>
        <v>0.23809523809523808</v>
      </c>
      <c r="AJ7" s="146">
        <v>16</v>
      </c>
      <c r="AK7" s="227">
        <f t="shared" si="19"/>
        <v>0.76190476190476186</v>
      </c>
      <c r="AL7" s="186">
        <f t="shared" si="20"/>
        <v>21</v>
      </c>
      <c r="AM7" s="55">
        <f>AL7</f>
        <v>21</v>
      </c>
      <c r="AN7" s="226">
        <v>5</v>
      </c>
      <c r="AO7" s="197">
        <f t="shared" si="21"/>
        <v>0.23809523809523808</v>
      </c>
      <c r="AP7" s="146">
        <v>16</v>
      </c>
      <c r="AQ7" s="227">
        <f t="shared" si="22"/>
        <v>0.76190476190476186</v>
      </c>
      <c r="AR7" s="186">
        <f t="shared" si="23"/>
        <v>21</v>
      </c>
      <c r="AS7" s="55">
        <f>AR7</f>
        <v>21</v>
      </c>
      <c r="AT7" s="226">
        <v>5</v>
      </c>
      <c r="AU7" s="197">
        <f t="shared" si="24"/>
        <v>0.23809523809523808</v>
      </c>
      <c r="AV7" s="146">
        <v>16</v>
      </c>
      <c r="AW7" s="227">
        <f t="shared" si="25"/>
        <v>0.76190476190476186</v>
      </c>
      <c r="AX7" s="186">
        <f t="shared" si="26"/>
        <v>21</v>
      </c>
      <c r="AY7" s="55">
        <f>AX7</f>
        <v>21</v>
      </c>
      <c r="AZ7" s="226">
        <v>5</v>
      </c>
      <c r="BA7" s="197">
        <f t="shared" si="27"/>
        <v>0.23809523809523808</v>
      </c>
      <c r="BB7" s="146">
        <v>16</v>
      </c>
      <c r="BC7" s="227">
        <f t="shared" si="28"/>
        <v>0.76190476190476186</v>
      </c>
      <c r="BD7" s="186">
        <f t="shared" si="29"/>
        <v>21</v>
      </c>
      <c r="BE7" s="55">
        <f>BD7</f>
        <v>21</v>
      </c>
      <c r="BF7" s="226">
        <v>5</v>
      </c>
      <c r="BG7" s="197">
        <f t="shared" si="30"/>
        <v>0.25</v>
      </c>
      <c r="BH7" s="146">
        <v>15</v>
      </c>
      <c r="BI7" s="227">
        <f t="shared" si="31"/>
        <v>0.75</v>
      </c>
      <c r="BJ7" s="186">
        <f t="shared" si="32"/>
        <v>20</v>
      </c>
      <c r="BK7" s="55">
        <f t="shared" si="0"/>
        <v>20</v>
      </c>
      <c r="BL7" s="226">
        <v>5</v>
      </c>
      <c r="BM7" s="197">
        <f t="shared" si="33"/>
        <v>0.25</v>
      </c>
      <c r="BN7" s="146">
        <v>15</v>
      </c>
      <c r="BO7" s="227">
        <f t="shared" si="34"/>
        <v>0.75</v>
      </c>
      <c r="BP7" s="186">
        <f t="shared" si="35"/>
        <v>20</v>
      </c>
      <c r="BQ7" s="55">
        <f t="shared" ref="BQ7" si="44">BP7</f>
        <v>20</v>
      </c>
      <c r="BR7" s="226">
        <v>5</v>
      </c>
      <c r="BS7" s="197">
        <f t="shared" si="36"/>
        <v>0.25</v>
      </c>
      <c r="BT7" s="146">
        <v>15</v>
      </c>
      <c r="BU7" s="227">
        <f t="shared" si="37"/>
        <v>0.75</v>
      </c>
      <c r="BV7" s="186">
        <f t="shared" si="38"/>
        <v>20</v>
      </c>
      <c r="BW7" s="55">
        <f t="shared" ref="BW7" si="45">BV7</f>
        <v>20</v>
      </c>
      <c r="BX7" s="277">
        <f t="shared" si="39"/>
        <v>0</v>
      </c>
      <c r="BY7" s="278">
        <f t="shared" si="40"/>
        <v>0</v>
      </c>
      <c r="BZ7" s="277">
        <f t="shared" si="41"/>
        <v>-3</v>
      </c>
      <c r="CA7" s="278">
        <f t="shared" si="42"/>
        <v>-3</v>
      </c>
    </row>
    <row r="8" spans="1:82" s="19" customFormat="1" ht="16.5" customHeight="1" x14ac:dyDescent="0.2">
      <c r="A8" s="304"/>
      <c r="B8" s="23" t="s">
        <v>54</v>
      </c>
      <c r="C8" s="162" t="s">
        <v>56</v>
      </c>
      <c r="D8" s="113">
        <v>0</v>
      </c>
      <c r="E8" s="175">
        <v>0</v>
      </c>
      <c r="F8" s="112">
        <v>0</v>
      </c>
      <c r="G8" s="178">
        <v>0</v>
      </c>
      <c r="H8" s="186">
        <f t="shared" si="5"/>
        <v>0</v>
      </c>
      <c r="I8" s="55">
        <f>H8*0.32</f>
        <v>0</v>
      </c>
      <c r="J8" s="228">
        <v>0</v>
      </c>
      <c r="K8" s="197">
        <v>0</v>
      </c>
      <c r="L8" s="112">
        <v>0</v>
      </c>
      <c r="M8" s="227">
        <v>0</v>
      </c>
      <c r="N8" s="186">
        <f t="shared" si="8"/>
        <v>0</v>
      </c>
      <c r="O8" s="55">
        <f>N8*0.32</f>
        <v>0</v>
      </c>
      <c r="P8" s="228">
        <v>0</v>
      </c>
      <c r="Q8" s="197">
        <v>0</v>
      </c>
      <c r="R8" s="146">
        <v>0</v>
      </c>
      <c r="S8" s="227">
        <v>0</v>
      </c>
      <c r="T8" s="186">
        <f t="shared" si="11"/>
        <v>0</v>
      </c>
      <c r="U8" s="55">
        <f>T8*0.32</f>
        <v>0</v>
      </c>
      <c r="V8" s="228">
        <v>0</v>
      </c>
      <c r="W8" s="175">
        <v>0</v>
      </c>
      <c r="X8" s="112">
        <v>0</v>
      </c>
      <c r="Y8" s="178">
        <v>0</v>
      </c>
      <c r="Z8" s="186">
        <f t="shared" si="14"/>
        <v>0</v>
      </c>
      <c r="AA8" s="55">
        <f>Z8*0.32</f>
        <v>0</v>
      </c>
      <c r="AB8" s="228">
        <v>0</v>
      </c>
      <c r="AC8" s="175">
        <v>0</v>
      </c>
      <c r="AD8" s="112">
        <v>0</v>
      </c>
      <c r="AE8" s="178">
        <v>0</v>
      </c>
      <c r="AF8" s="186">
        <f t="shared" si="17"/>
        <v>0</v>
      </c>
      <c r="AG8" s="55">
        <f>AF8*0.32</f>
        <v>0</v>
      </c>
      <c r="AH8" s="226">
        <v>0</v>
      </c>
      <c r="AI8" s="197">
        <v>0</v>
      </c>
      <c r="AJ8" s="146">
        <v>0</v>
      </c>
      <c r="AK8" s="227">
        <v>0</v>
      </c>
      <c r="AL8" s="186">
        <f t="shared" si="20"/>
        <v>0</v>
      </c>
      <c r="AM8" s="55">
        <f>AL8*0.32</f>
        <v>0</v>
      </c>
      <c r="AN8" s="226">
        <v>0</v>
      </c>
      <c r="AO8" s="197">
        <v>0</v>
      </c>
      <c r="AP8" s="146">
        <v>0</v>
      </c>
      <c r="AQ8" s="227">
        <v>0</v>
      </c>
      <c r="AR8" s="186">
        <f t="shared" si="23"/>
        <v>0</v>
      </c>
      <c r="AS8" s="55">
        <f>AR8*0.32</f>
        <v>0</v>
      </c>
      <c r="AT8" s="226">
        <v>0</v>
      </c>
      <c r="AU8" s="197">
        <v>0</v>
      </c>
      <c r="AV8" s="146">
        <v>0</v>
      </c>
      <c r="AW8" s="227">
        <v>0</v>
      </c>
      <c r="AX8" s="186">
        <f t="shared" si="26"/>
        <v>0</v>
      </c>
      <c r="AY8" s="55">
        <f>AX8*0.32</f>
        <v>0</v>
      </c>
      <c r="AZ8" s="226">
        <v>0</v>
      </c>
      <c r="BA8" s="197">
        <v>0</v>
      </c>
      <c r="BB8" s="146">
        <v>0</v>
      </c>
      <c r="BC8" s="227">
        <v>0</v>
      </c>
      <c r="BD8" s="186">
        <f t="shared" si="29"/>
        <v>0</v>
      </c>
      <c r="BE8" s="55">
        <f>BD8*0.32</f>
        <v>0</v>
      </c>
      <c r="BF8" s="226">
        <v>0</v>
      </c>
      <c r="BG8" s="197">
        <v>0</v>
      </c>
      <c r="BH8" s="146">
        <v>0</v>
      </c>
      <c r="BI8" s="227">
        <v>0</v>
      </c>
      <c r="BJ8" s="186">
        <f t="shared" si="32"/>
        <v>0</v>
      </c>
      <c r="BK8" s="55">
        <f>BJ8*0.32</f>
        <v>0</v>
      </c>
      <c r="BL8" s="226">
        <v>0</v>
      </c>
      <c r="BM8" s="197">
        <v>0</v>
      </c>
      <c r="BN8" s="146">
        <v>0</v>
      </c>
      <c r="BO8" s="227">
        <v>0</v>
      </c>
      <c r="BP8" s="186">
        <f t="shared" si="35"/>
        <v>0</v>
      </c>
      <c r="BQ8" s="55">
        <f>BP8*0.32</f>
        <v>0</v>
      </c>
      <c r="BR8" s="226">
        <v>0</v>
      </c>
      <c r="BS8" s="197">
        <v>0</v>
      </c>
      <c r="BT8" s="146">
        <v>0</v>
      </c>
      <c r="BU8" s="227">
        <v>0</v>
      </c>
      <c r="BV8" s="186">
        <f t="shared" si="38"/>
        <v>0</v>
      </c>
      <c r="BW8" s="55">
        <f>BV8*0.32</f>
        <v>0</v>
      </c>
      <c r="BX8" s="277">
        <f t="shared" si="39"/>
        <v>0</v>
      </c>
      <c r="BY8" s="278">
        <f t="shared" si="40"/>
        <v>0</v>
      </c>
      <c r="BZ8" s="277">
        <f t="shared" si="41"/>
        <v>0</v>
      </c>
      <c r="CA8" s="278">
        <f t="shared" si="42"/>
        <v>0</v>
      </c>
    </row>
    <row r="9" spans="1:82" s="19" customFormat="1" ht="16.5" customHeight="1" x14ac:dyDescent="0.2">
      <c r="A9" s="304"/>
      <c r="B9" s="23" t="s">
        <v>55</v>
      </c>
      <c r="C9" s="162" t="s">
        <v>52</v>
      </c>
      <c r="D9" s="113">
        <v>30</v>
      </c>
      <c r="E9" s="175">
        <f t="shared" si="3"/>
        <v>0.375</v>
      </c>
      <c r="F9" s="112">
        <v>50</v>
      </c>
      <c r="G9" s="178">
        <f t="shared" si="4"/>
        <v>0.625</v>
      </c>
      <c r="H9" s="186">
        <f t="shared" si="5"/>
        <v>80</v>
      </c>
      <c r="I9" s="55">
        <f>H9</f>
        <v>80</v>
      </c>
      <c r="J9" s="226">
        <v>30</v>
      </c>
      <c r="K9" s="197">
        <f t="shared" si="6"/>
        <v>0.379746835443038</v>
      </c>
      <c r="L9" s="146">
        <v>49</v>
      </c>
      <c r="M9" s="227">
        <f t="shared" si="7"/>
        <v>0.620253164556962</v>
      </c>
      <c r="N9" s="186">
        <f t="shared" si="8"/>
        <v>79</v>
      </c>
      <c r="O9" s="55">
        <f>N9</f>
        <v>79</v>
      </c>
      <c r="P9" s="226">
        <v>30</v>
      </c>
      <c r="Q9" s="197">
        <f t="shared" si="9"/>
        <v>0.379746835443038</v>
      </c>
      <c r="R9" s="146">
        <v>49</v>
      </c>
      <c r="S9" s="227">
        <f t="shared" si="10"/>
        <v>0.620253164556962</v>
      </c>
      <c r="T9" s="186">
        <f t="shared" si="11"/>
        <v>79</v>
      </c>
      <c r="U9" s="55">
        <f>T9</f>
        <v>79</v>
      </c>
      <c r="V9" s="228">
        <v>30</v>
      </c>
      <c r="W9" s="175">
        <f t="shared" si="12"/>
        <v>0.379746835443038</v>
      </c>
      <c r="X9" s="112">
        <v>49</v>
      </c>
      <c r="Y9" s="178">
        <f t="shared" si="13"/>
        <v>0.620253164556962</v>
      </c>
      <c r="Z9" s="186">
        <f t="shared" si="14"/>
        <v>79</v>
      </c>
      <c r="AA9" s="55">
        <f>Z9</f>
        <v>79</v>
      </c>
      <c r="AB9" s="228">
        <v>30</v>
      </c>
      <c r="AC9" s="175">
        <f t="shared" si="15"/>
        <v>0.379746835443038</v>
      </c>
      <c r="AD9" s="112">
        <v>49</v>
      </c>
      <c r="AE9" s="178">
        <f t="shared" si="16"/>
        <v>0.620253164556962</v>
      </c>
      <c r="AF9" s="186">
        <f t="shared" si="17"/>
        <v>79</v>
      </c>
      <c r="AG9" s="55">
        <f>AF9</f>
        <v>79</v>
      </c>
      <c r="AH9" s="226">
        <v>30</v>
      </c>
      <c r="AI9" s="197">
        <f t="shared" si="18"/>
        <v>0.379746835443038</v>
      </c>
      <c r="AJ9" s="146">
        <v>49</v>
      </c>
      <c r="AK9" s="227">
        <f t="shared" si="19"/>
        <v>0.620253164556962</v>
      </c>
      <c r="AL9" s="186">
        <f t="shared" si="20"/>
        <v>79</v>
      </c>
      <c r="AM9" s="55">
        <f>AL9</f>
        <v>79</v>
      </c>
      <c r="AN9" s="226">
        <v>30</v>
      </c>
      <c r="AO9" s="197">
        <f t="shared" si="21"/>
        <v>0.379746835443038</v>
      </c>
      <c r="AP9" s="146">
        <v>49</v>
      </c>
      <c r="AQ9" s="227">
        <f t="shared" si="22"/>
        <v>0.620253164556962</v>
      </c>
      <c r="AR9" s="186">
        <f t="shared" si="23"/>
        <v>79</v>
      </c>
      <c r="AS9" s="55">
        <f>AR9</f>
        <v>79</v>
      </c>
      <c r="AT9" s="226">
        <v>30</v>
      </c>
      <c r="AU9" s="197">
        <f t="shared" si="24"/>
        <v>0.379746835443038</v>
      </c>
      <c r="AV9" s="146">
        <v>49</v>
      </c>
      <c r="AW9" s="227">
        <f t="shared" si="25"/>
        <v>0.620253164556962</v>
      </c>
      <c r="AX9" s="186">
        <f t="shared" si="26"/>
        <v>79</v>
      </c>
      <c r="AY9" s="55">
        <f>AX9</f>
        <v>79</v>
      </c>
      <c r="AZ9" s="226">
        <v>30</v>
      </c>
      <c r="BA9" s="197">
        <f t="shared" si="27"/>
        <v>0.379746835443038</v>
      </c>
      <c r="BB9" s="146">
        <v>49</v>
      </c>
      <c r="BC9" s="227">
        <f t="shared" si="28"/>
        <v>0.620253164556962</v>
      </c>
      <c r="BD9" s="186">
        <f t="shared" si="29"/>
        <v>79</v>
      </c>
      <c r="BE9" s="55">
        <f>BD9</f>
        <v>79</v>
      </c>
      <c r="BF9" s="226">
        <v>29</v>
      </c>
      <c r="BG9" s="197">
        <f t="shared" si="30"/>
        <v>0.39189189189189189</v>
      </c>
      <c r="BH9" s="146">
        <v>45</v>
      </c>
      <c r="BI9" s="227">
        <f t="shared" si="31"/>
        <v>0.60810810810810811</v>
      </c>
      <c r="BJ9" s="186">
        <f t="shared" si="32"/>
        <v>74</v>
      </c>
      <c r="BK9" s="55">
        <f t="shared" si="0"/>
        <v>74</v>
      </c>
      <c r="BL9" s="226">
        <v>28</v>
      </c>
      <c r="BM9" s="197">
        <f t="shared" si="33"/>
        <v>0.3888888888888889</v>
      </c>
      <c r="BN9" s="146">
        <v>44</v>
      </c>
      <c r="BO9" s="227">
        <f t="shared" si="34"/>
        <v>0.61111111111111116</v>
      </c>
      <c r="BP9" s="186">
        <f t="shared" si="35"/>
        <v>72</v>
      </c>
      <c r="BQ9" s="55">
        <f t="shared" ref="BQ9" si="46">BP9</f>
        <v>72</v>
      </c>
      <c r="BR9" s="226">
        <v>28</v>
      </c>
      <c r="BS9" s="197">
        <f t="shared" si="36"/>
        <v>0.3888888888888889</v>
      </c>
      <c r="BT9" s="146">
        <v>44</v>
      </c>
      <c r="BU9" s="227">
        <f t="shared" si="37"/>
        <v>0.61111111111111116</v>
      </c>
      <c r="BV9" s="186">
        <f t="shared" si="38"/>
        <v>72</v>
      </c>
      <c r="BW9" s="55">
        <f t="shared" ref="BW9" si="47">BV9</f>
        <v>72</v>
      </c>
      <c r="BX9" s="277">
        <f t="shared" si="39"/>
        <v>0</v>
      </c>
      <c r="BY9" s="278">
        <f t="shared" si="40"/>
        <v>0</v>
      </c>
      <c r="BZ9" s="277">
        <f t="shared" si="41"/>
        <v>-8</v>
      </c>
      <c r="CA9" s="278">
        <f t="shared" si="42"/>
        <v>-8</v>
      </c>
    </row>
    <row r="10" spans="1:82" s="19" customFormat="1" ht="16.5" customHeight="1" thickBot="1" x14ac:dyDescent="0.25">
      <c r="A10" s="304"/>
      <c r="B10" s="23" t="s">
        <v>55</v>
      </c>
      <c r="C10" s="163" t="s">
        <v>56</v>
      </c>
      <c r="D10" s="154">
        <v>0</v>
      </c>
      <c r="E10" s="176">
        <f t="shared" si="3"/>
        <v>0</v>
      </c>
      <c r="F10" s="148">
        <v>3</v>
      </c>
      <c r="G10" s="179">
        <f t="shared" si="4"/>
        <v>1</v>
      </c>
      <c r="H10" s="187">
        <f t="shared" si="5"/>
        <v>3</v>
      </c>
      <c r="I10" s="55">
        <f>H10*0.32</f>
        <v>0.96</v>
      </c>
      <c r="J10" s="229">
        <v>0</v>
      </c>
      <c r="K10" s="198">
        <f t="shared" si="6"/>
        <v>0</v>
      </c>
      <c r="L10" s="153">
        <v>3</v>
      </c>
      <c r="M10" s="230">
        <f t="shared" si="7"/>
        <v>1</v>
      </c>
      <c r="N10" s="187">
        <f t="shared" si="8"/>
        <v>3</v>
      </c>
      <c r="O10" s="55">
        <f>N10*0.32</f>
        <v>0.96</v>
      </c>
      <c r="P10" s="229">
        <v>0</v>
      </c>
      <c r="Q10" s="198">
        <f t="shared" si="9"/>
        <v>0</v>
      </c>
      <c r="R10" s="153">
        <v>3</v>
      </c>
      <c r="S10" s="230">
        <f t="shared" si="10"/>
        <v>1</v>
      </c>
      <c r="T10" s="187">
        <f t="shared" si="11"/>
        <v>3</v>
      </c>
      <c r="U10" s="55">
        <f>T10*0.32</f>
        <v>0.96</v>
      </c>
      <c r="V10" s="234">
        <v>0</v>
      </c>
      <c r="W10" s="176">
        <f t="shared" si="12"/>
        <v>0</v>
      </c>
      <c r="X10" s="148">
        <v>3</v>
      </c>
      <c r="Y10" s="179">
        <f t="shared" si="13"/>
        <v>1</v>
      </c>
      <c r="Z10" s="187">
        <f t="shared" si="14"/>
        <v>3</v>
      </c>
      <c r="AA10" s="55">
        <f>Z10*0.32</f>
        <v>0.96</v>
      </c>
      <c r="AB10" s="234">
        <v>0</v>
      </c>
      <c r="AC10" s="176">
        <f t="shared" si="15"/>
        <v>0</v>
      </c>
      <c r="AD10" s="148">
        <v>3</v>
      </c>
      <c r="AE10" s="179">
        <f t="shared" si="16"/>
        <v>1</v>
      </c>
      <c r="AF10" s="187">
        <f t="shared" si="17"/>
        <v>3</v>
      </c>
      <c r="AG10" s="55">
        <f>AF10*0.32</f>
        <v>0.96</v>
      </c>
      <c r="AH10" s="229">
        <v>0</v>
      </c>
      <c r="AI10" s="198">
        <f t="shared" si="18"/>
        <v>0</v>
      </c>
      <c r="AJ10" s="153">
        <v>3</v>
      </c>
      <c r="AK10" s="230">
        <f t="shared" si="19"/>
        <v>1</v>
      </c>
      <c r="AL10" s="187">
        <f t="shared" si="20"/>
        <v>3</v>
      </c>
      <c r="AM10" s="56">
        <f>AL10*0.32</f>
        <v>0.96</v>
      </c>
      <c r="AN10" s="229">
        <v>0</v>
      </c>
      <c r="AO10" s="198">
        <f t="shared" si="21"/>
        <v>0</v>
      </c>
      <c r="AP10" s="153">
        <v>3</v>
      </c>
      <c r="AQ10" s="230">
        <f t="shared" si="22"/>
        <v>1</v>
      </c>
      <c r="AR10" s="187">
        <f t="shared" si="23"/>
        <v>3</v>
      </c>
      <c r="AS10" s="56">
        <f>AR10*0.32</f>
        <v>0.96</v>
      </c>
      <c r="AT10" s="229">
        <v>0</v>
      </c>
      <c r="AU10" s="198">
        <f t="shared" si="24"/>
        <v>0</v>
      </c>
      <c r="AV10" s="153">
        <v>3</v>
      </c>
      <c r="AW10" s="230">
        <f t="shared" si="25"/>
        <v>1</v>
      </c>
      <c r="AX10" s="187">
        <f t="shared" si="26"/>
        <v>3</v>
      </c>
      <c r="AY10" s="56">
        <f>AX10*0.32</f>
        <v>0.96</v>
      </c>
      <c r="AZ10" s="229">
        <v>0</v>
      </c>
      <c r="BA10" s="198">
        <f t="shared" si="27"/>
        <v>0</v>
      </c>
      <c r="BB10" s="153">
        <v>3</v>
      </c>
      <c r="BC10" s="230">
        <f t="shared" si="28"/>
        <v>1</v>
      </c>
      <c r="BD10" s="187">
        <f t="shared" si="29"/>
        <v>3</v>
      </c>
      <c r="BE10" s="56">
        <f>BD10*0.32</f>
        <v>0.96</v>
      </c>
      <c r="BF10" s="229">
        <v>0</v>
      </c>
      <c r="BG10" s="198">
        <f t="shared" si="30"/>
        <v>0</v>
      </c>
      <c r="BH10" s="153">
        <v>3</v>
      </c>
      <c r="BI10" s="230">
        <f t="shared" si="31"/>
        <v>1</v>
      </c>
      <c r="BJ10" s="187">
        <f t="shared" si="32"/>
        <v>3</v>
      </c>
      <c r="BK10" s="56">
        <f>BJ10*0.32</f>
        <v>0.96</v>
      </c>
      <c r="BL10" s="229">
        <v>0</v>
      </c>
      <c r="BM10" s="198">
        <f t="shared" si="33"/>
        <v>0</v>
      </c>
      <c r="BN10" s="153">
        <v>2</v>
      </c>
      <c r="BO10" s="230">
        <f t="shared" si="34"/>
        <v>1</v>
      </c>
      <c r="BP10" s="187">
        <f t="shared" si="35"/>
        <v>2</v>
      </c>
      <c r="BQ10" s="56">
        <f>BP10*0.32</f>
        <v>0.64</v>
      </c>
      <c r="BR10" s="229">
        <v>0</v>
      </c>
      <c r="BS10" s="198">
        <f t="shared" si="36"/>
        <v>0</v>
      </c>
      <c r="BT10" s="153">
        <v>2</v>
      </c>
      <c r="BU10" s="230">
        <f t="shared" si="37"/>
        <v>1</v>
      </c>
      <c r="BV10" s="187">
        <f t="shared" si="38"/>
        <v>2</v>
      </c>
      <c r="BW10" s="56">
        <f>BV10*0.32</f>
        <v>0.64</v>
      </c>
      <c r="BX10" s="283">
        <f t="shared" si="39"/>
        <v>0</v>
      </c>
      <c r="BY10" s="284">
        <f t="shared" si="40"/>
        <v>0</v>
      </c>
      <c r="BZ10" s="283">
        <f t="shared" si="41"/>
        <v>-1</v>
      </c>
      <c r="CA10" s="284">
        <f t="shared" si="42"/>
        <v>-0.31999999999999995</v>
      </c>
      <c r="CC10" s="62"/>
      <c r="CD10" s="38"/>
    </row>
    <row r="11" spans="1:82" ht="16.5" customHeight="1" thickBot="1" x14ac:dyDescent="0.25">
      <c r="A11" s="304"/>
      <c r="B11" s="298" t="s">
        <v>172</v>
      </c>
      <c r="C11" s="299"/>
      <c r="D11" s="127">
        <f t="shared" ref="D11:AY11" si="48">SUM(D4:D10)</f>
        <v>258</v>
      </c>
      <c r="E11" s="188">
        <f>D11/H11</f>
        <v>0.34584450402144773</v>
      </c>
      <c r="F11" s="27">
        <f t="shared" si="48"/>
        <v>488</v>
      </c>
      <c r="G11" s="189">
        <f>F11/H11</f>
        <v>0.65415549597855227</v>
      </c>
      <c r="H11" s="26">
        <f t="shared" si="48"/>
        <v>746</v>
      </c>
      <c r="I11" s="26">
        <f t="shared" si="48"/>
        <v>743.28000000000009</v>
      </c>
      <c r="J11" s="26">
        <f t="shared" si="48"/>
        <v>258</v>
      </c>
      <c r="K11" s="173">
        <f>J11/N11</f>
        <v>0.34630872483221475</v>
      </c>
      <c r="L11" s="26">
        <f t="shared" si="48"/>
        <v>487</v>
      </c>
      <c r="M11" s="173">
        <f>L11/N11</f>
        <v>0.65369127516778525</v>
      </c>
      <c r="N11" s="26">
        <f t="shared" si="48"/>
        <v>745</v>
      </c>
      <c r="O11" s="26">
        <f t="shared" si="48"/>
        <v>742.28000000000009</v>
      </c>
      <c r="P11" s="26">
        <f t="shared" si="48"/>
        <v>260</v>
      </c>
      <c r="Q11" s="189">
        <f>P11/T11</f>
        <v>0.34852546916890081</v>
      </c>
      <c r="R11" s="27">
        <f t="shared" si="48"/>
        <v>486</v>
      </c>
      <c r="S11" s="189">
        <f>R11/T11</f>
        <v>0.65147453083109919</v>
      </c>
      <c r="T11" s="26">
        <f t="shared" si="48"/>
        <v>746</v>
      </c>
      <c r="U11" s="26">
        <f t="shared" si="48"/>
        <v>743.28000000000009</v>
      </c>
      <c r="V11" s="108">
        <f t="shared" si="48"/>
        <v>260</v>
      </c>
      <c r="W11" s="190">
        <f>V11/Z11</f>
        <v>0.34852546916890081</v>
      </c>
      <c r="X11" s="26">
        <f t="shared" si="48"/>
        <v>486</v>
      </c>
      <c r="Y11" s="173">
        <f>X11/Z11</f>
        <v>0.65147453083109919</v>
      </c>
      <c r="Z11" s="26">
        <f t="shared" si="48"/>
        <v>746</v>
      </c>
      <c r="AA11" s="26">
        <f t="shared" si="48"/>
        <v>743.28000000000009</v>
      </c>
      <c r="AB11" s="26">
        <f t="shared" si="48"/>
        <v>260</v>
      </c>
      <c r="AC11" s="173">
        <f>AB11/AF11</f>
        <v>0.34759358288770054</v>
      </c>
      <c r="AD11" s="26">
        <f t="shared" si="48"/>
        <v>488</v>
      </c>
      <c r="AE11" s="173">
        <f>AD11/AF11</f>
        <v>0.65240641711229952</v>
      </c>
      <c r="AF11" s="26">
        <f t="shared" si="48"/>
        <v>748</v>
      </c>
      <c r="AG11" s="26">
        <f t="shared" si="48"/>
        <v>745.28000000000009</v>
      </c>
      <c r="AH11" s="26">
        <f t="shared" si="48"/>
        <v>260</v>
      </c>
      <c r="AI11" s="173">
        <f t="shared" si="18"/>
        <v>0.34805890227576974</v>
      </c>
      <c r="AJ11" s="26">
        <f t="shared" si="48"/>
        <v>487</v>
      </c>
      <c r="AK11" s="173">
        <f t="shared" si="19"/>
        <v>0.65194109772423026</v>
      </c>
      <c r="AL11" s="26">
        <f t="shared" si="48"/>
        <v>747</v>
      </c>
      <c r="AM11" s="26">
        <f t="shared" si="48"/>
        <v>744.28000000000009</v>
      </c>
      <c r="AN11" s="26">
        <f t="shared" si="48"/>
        <v>260</v>
      </c>
      <c r="AO11" s="173">
        <f t="shared" si="21"/>
        <v>0.34805890227576974</v>
      </c>
      <c r="AP11" s="26">
        <f t="shared" si="48"/>
        <v>487</v>
      </c>
      <c r="AQ11" s="173">
        <f t="shared" si="22"/>
        <v>0.65194109772423026</v>
      </c>
      <c r="AR11" s="26">
        <f t="shared" si="48"/>
        <v>747</v>
      </c>
      <c r="AS11" s="26">
        <f t="shared" si="48"/>
        <v>744.28000000000009</v>
      </c>
      <c r="AT11" s="26">
        <f t="shared" si="48"/>
        <v>260</v>
      </c>
      <c r="AU11" s="173">
        <f t="shared" si="24"/>
        <v>0.34805890227576974</v>
      </c>
      <c r="AV11" s="26">
        <f t="shared" si="48"/>
        <v>487</v>
      </c>
      <c r="AW11" s="173">
        <f t="shared" si="25"/>
        <v>0.65194109772423026</v>
      </c>
      <c r="AX11" s="26">
        <f t="shared" si="48"/>
        <v>747</v>
      </c>
      <c r="AY11" s="26">
        <f t="shared" si="48"/>
        <v>744.28000000000009</v>
      </c>
      <c r="AZ11" s="26">
        <f t="shared" ref="AZ11:CA11" si="49">SUM(AZ4:AZ10)</f>
        <v>260</v>
      </c>
      <c r="BA11" s="173">
        <f t="shared" si="27"/>
        <v>0.34759358288770054</v>
      </c>
      <c r="BB11" s="26">
        <f t="shared" si="49"/>
        <v>488</v>
      </c>
      <c r="BC11" s="173">
        <f t="shared" si="28"/>
        <v>0.65240641711229952</v>
      </c>
      <c r="BD11" s="26">
        <f t="shared" si="49"/>
        <v>748</v>
      </c>
      <c r="BE11" s="26">
        <f t="shared" si="49"/>
        <v>745.28000000000009</v>
      </c>
      <c r="BF11" s="26">
        <f t="shared" si="49"/>
        <v>254</v>
      </c>
      <c r="BG11" s="173">
        <f t="shared" si="30"/>
        <v>0.35131396957123096</v>
      </c>
      <c r="BH11" s="26">
        <f t="shared" si="49"/>
        <v>469</v>
      </c>
      <c r="BI11" s="173">
        <f t="shared" si="31"/>
        <v>0.64868603042876904</v>
      </c>
      <c r="BJ11" s="26">
        <f t="shared" si="49"/>
        <v>723</v>
      </c>
      <c r="BK11" s="26">
        <f t="shared" si="49"/>
        <v>720.28000000000009</v>
      </c>
      <c r="BL11" s="26">
        <f t="shared" ref="BL11" si="50">SUM(BL4:BL10)</f>
        <v>254</v>
      </c>
      <c r="BM11" s="173">
        <f t="shared" si="33"/>
        <v>0.35228848821081832</v>
      </c>
      <c r="BN11" s="26">
        <f t="shared" ref="BN11" si="51">SUM(BN4:BN10)</f>
        <v>467</v>
      </c>
      <c r="BO11" s="173">
        <f t="shared" si="34"/>
        <v>0.64771151178918174</v>
      </c>
      <c r="BP11" s="26">
        <f t="shared" ref="BP11:BR11" si="52">SUM(BP4:BP10)</f>
        <v>721</v>
      </c>
      <c r="BQ11" s="26">
        <f t="shared" si="52"/>
        <v>718.96</v>
      </c>
      <c r="BR11" s="26">
        <f t="shared" si="52"/>
        <v>253</v>
      </c>
      <c r="BS11" s="173">
        <f t="shared" si="36"/>
        <v>0.35187760778859528</v>
      </c>
      <c r="BT11" s="26">
        <f t="shared" ref="BT11" si="53">SUM(BT4:BT10)</f>
        <v>466</v>
      </c>
      <c r="BU11" s="173">
        <f t="shared" si="37"/>
        <v>0.64812239221140477</v>
      </c>
      <c r="BV11" s="26">
        <f t="shared" ref="BV11:BW11" si="54">SUM(BV4:BV10)</f>
        <v>719</v>
      </c>
      <c r="BW11" s="26">
        <f t="shared" si="54"/>
        <v>716.96</v>
      </c>
      <c r="BX11" s="11">
        <f>SUM(BX4:BX10)</f>
        <v>-2</v>
      </c>
      <c r="BY11" s="264">
        <f>SUM(BY4:BY10)</f>
        <v>-2</v>
      </c>
      <c r="BZ11" s="263">
        <f>SUM(BZ4:BZ10)</f>
        <v>-25</v>
      </c>
      <c r="CA11" s="264">
        <f t="shared" si="49"/>
        <v>-24.32</v>
      </c>
    </row>
    <row r="12" spans="1:82" s="19" customFormat="1" ht="16.5" customHeight="1" x14ac:dyDescent="0.2">
      <c r="A12" s="301" t="s">
        <v>171</v>
      </c>
      <c r="B12" s="8" t="s">
        <v>57</v>
      </c>
      <c r="C12" s="164" t="s">
        <v>56</v>
      </c>
      <c r="D12" s="191">
        <v>7</v>
      </c>
      <c r="E12" s="180">
        <f>D12/H12</f>
        <v>0.1891891891891892</v>
      </c>
      <c r="F12" s="192">
        <v>30</v>
      </c>
      <c r="G12" s="181">
        <f>F12/H12</f>
        <v>0.81081081081081086</v>
      </c>
      <c r="H12" s="185">
        <f>SUM(D12,F12)</f>
        <v>37</v>
      </c>
      <c r="I12" s="156">
        <f>H12*0.32</f>
        <v>11.84</v>
      </c>
      <c r="J12" s="231">
        <v>7</v>
      </c>
      <c r="K12" s="196">
        <f>J12/N12</f>
        <v>0.19444444444444445</v>
      </c>
      <c r="L12" s="145">
        <v>29</v>
      </c>
      <c r="M12" s="232">
        <f>L12/N12</f>
        <v>0.80555555555555558</v>
      </c>
      <c r="N12" s="185">
        <f>SUM(J12,L12)</f>
        <v>36</v>
      </c>
      <c r="O12" s="156">
        <f>N12*0.32</f>
        <v>11.52</v>
      </c>
      <c r="P12" s="231">
        <v>7</v>
      </c>
      <c r="Q12" s="196">
        <f>P12/T12</f>
        <v>0.17948717948717949</v>
      </c>
      <c r="R12" s="145">
        <v>32</v>
      </c>
      <c r="S12" s="232">
        <f>R12/T12</f>
        <v>0.82051282051282048</v>
      </c>
      <c r="T12" s="193">
        <f>SUM(P12,R12)</f>
        <v>39</v>
      </c>
      <c r="U12" s="55">
        <f>T12*0.32</f>
        <v>12.48</v>
      </c>
      <c r="V12" s="235">
        <v>8</v>
      </c>
      <c r="W12" s="180">
        <f>V12/Z12</f>
        <v>0.2</v>
      </c>
      <c r="X12" s="192">
        <v>32</v>
      </c>
      <c r="Y12" s="181">
        <f>X12/Z12</f>
        <v>0.8</v>
      </c>
      <c r="Z12" s="193">
        <f>SUM(V12,X12)</f>
        <v>40</v>
      </c>
      <c r="AA12" s="55">
        <f>Z12*0.32</f>
        <v>12.8</v>
      </c>
      <c r="AB12" s="235">
        <v>8</v>
      </c>
      <c r="AC12" s="180">
        <f>AB12/AF12</f>
        <v>0.2</v>
      </c>
      <c r="AD12" s="192">
        <v>32</v>
      </c>
      <c r="AE12" s="181">
        <f>AD12/AF12</f>
        <v>0.8</v>
      </c>
      <c r="AF12" s="193">
        <f>SUM(AB12,AD12)</f>
        <v>40</v>
      </c>
      <c r="AG12" s="55">
        <f>AF12*0.32</f>
        <v>12.8</v>
      </c>
      <c r="AH12" s="231">
        <v>8</v>
      </c>
      <c r="AI12" s="196">
        <f t="shared" si="18"/>
        <v>0.2</v>
      </c>
      <c r="AJ12" s="145">
        <v>32</v>
      </c>
      <c r="AK12" s="232">
        <f t="shared" si="19"/>
        <v>0.8</v>
      </c>
      <c r="AL12" s="185">
        <f>SUM(AH12,AJ12)</f>
        <v>40</v>
      </c>
      <c r="AM12" s="156">
        <f>AL12*0.32</f>
        <v>12.8</v>
      </c>
      <c r="AN12" s="231">
        <v>8</v>
      </c>
      <c r="AO12" s="196">
        <f t="shared" si="21"/>
        <v>0.2</v>
      </c>
      <c r="AP12" s="145">
        <v>32</v>
      </c>
      <c r="AQ12" s="232">
        <f t="shared" si="22"/>
        <v>0.8</v>
      </c>
      <c r="AR12" s="185">
        <f>SUM(AN12,AP12)</f>
        <v>40</v>
      </c>
      <c r="AS12" s="156">
        <f>AR12*0.32</f>
        <v>12.8</v>
      </c>
      <c r="AT12" s="231">
        <v>8</v>
      </c>
      <c r="AU12" s="196">
        <f t="shared" si="24"/>
        <v>0.2</v>
      </c>
      <c r="AV12" s="145">
        <v>32</v>
      </c>
      <c r="AW12" s="232">
        <f t="shared" si="25"/>
        <v>0.8</v>
      </c>
      <c r="AX12" s="185">
        <f>SUM(AT12,AV12)</f>
        <v>40</v>
      </c>
      <c r="AY12" s="157">
        <f>AX12*0.32</f>
        <v>12.8</v>
      </c>
      <c r="AZ12" s="231">
        <v>6</v>
      </c>
      <c r="BA12" s="196">
        <f t="shared" si="27"/>
        <v>0.16666666666666666</v>
      </c>
      <c r="BB12" s="145">
        <v>30</v>
      </c>
      <c r="BC12" s="232">
        <f t="shared" si="28"/>
        <v>0.83333333333333337</v>
      </c>
      <c r="BD12" s="185">
        <f>SUM(AZ12,BB12)</f>
        <v>36</v>
      </c>
      <c r="BE12" s="156">
        <f>BD12*0.32</f>
        <v>11.52</v>
      </c>
      <c r="BF12" s="231">
        <v>5</v>
      </c>
      <c r="BG12" s="196">
        <f t="shared" si="30"/>
        <v>0.15151515151515152</v>
      </c>
      <c r="BH12" s="145">
        <v>28</v>
      </c>
      <c r="BI12" s="232">
        <f t="shared" si="31"/>
        <v>0.84848484848484851</v>
      </c>
      <c r="BJ12" s="185">
        <f>SUM(BF12,BH12)</f>
        <v>33</v>
      </c>
      <c r="BK12" s="156">
        <f>BJ12*0.32</f>
        <v>10.56</v>
      </c>
      <c r="BL12" s="231">
        <v>5</v>
      </c>
      <c r="BM12" s="196">
        <f t="shared" si="33"/>
        <v>0.15151515151515152</v>
      </c>
      <c r="BN12" s="145">
        <v>28</v>
      </c>
      <c r="BO12" s="232">
        <f t="shared" si="34"/>
        <v>0.84848484848484851</v>
      </c>
      <c r="BP12" s="185">
        <f>SUM(BL12,BN12)</f>
        <v>33</v>
      </c>
      <c r="BQ12" s="156">
        <f>BP12*0.32</f>
        <v>10.56</v>
      </c>
      <c r="BR12" s="231">
        <v>6</v>
      </c>
      <c r="BS12" s="196">
        <f t="shared" si="36"/>
        <v>0.17142857142857143</v>
      </c>
      <c r="BT12" s="145">
        <v>29</v>
      </c>
      <c r="BU12" s="232">
        <f t="shared" si="37"/>
        <v>0.82857142857142863</v>
      </c>
      <c r="BV12" s="185">
        <f>SUM(BR12,BT12)</f>
        <v>35</v>
      </c>
      <c r="BW12" s="156">
        <f>BV12*0.32</f>
        <v>11.200000000000001</v>
      </c>
      <c r="BX12" s="275">
        <f>BV12-BP12</f>
        <v>2</v>
      </c>
      <c r="BY12" s="276">
        <f>BW12-BQ12</f>
        <v>0.64000000000000057</v>
      </c>
      <c r="BZ12" s="275">
        <f>BV12-H12</f>
        <v>-2</v>
      </c>
      <c r="CA12" s="276">
        <f>BW12-I12</f>
        <v>-0.63999999999999879</v>
      </c>
    </row>
    <row r="13" spans="1:82" s="19" customFormat="1" ht="16.5" customHeight="1" x14ac:dyDescent="0.2">
      <c r="A13" s="301"/>
      <c r="B13" s="8" t="s">
        <v>57</v>
      </c>
      <c r="C13" s="162" t="s">
        <v>58</v>
      </c>
      <c r="D13" s="113">
        <v>6</v>
      </c>
      <c r="E13" s="175">
        <f t="shared" ref="E13:E28" si="55">D13/H13</f>
        <v>0.15384615384615385</v>
      </c>
      <c r="F13" s="112">
        <v>33</v>
      </c>
      <c r="G13" s="178">
        <f t="shared" ref="G13:G28" si="56">F13/H13</f>
        <v>0.84615384615384615</v>
      </c>
      <c r="H13" s="186">
        <f t="shared" ref="H13:H28" si="57">SUM(D13,F13)</f>
        <v>39</v>
      </c>
      <c r="I13" s="55">
        <f>H13*0.27</f>
        <v>10.530000000000001</v>
      </c>
      <c r="J13" s="226">
        <v>6</v>
      </c>
      <c r="K13" s="197">
        <f t="shared" ref="K13:K28" si="58">J13/N13</f>
        <v>0.15</v>
      </c>
      <c r="L13" s="146">
        <v>34</v>
      </c>
      <c r="M13" s="227">
        <f t="shared" ref="M13:M28" si="59">L13/N13</f>
        <v>0.85</v>
      </c>
      <c r="N13" s="186">
        <f t="shared" ref="N13:N28" si="60">SUM(J13,L13)</f>
        <v>40</v>
      </c>
      <c r="O13" s="55">
        <f>N13*0.27</f>
        <v>10.8</v>
      </c>
      <c r="P13" s="226">
        <v>7</v>
      </c>
      <c r="Q13" s="197">
        <f t="shared" ref="Q13:Q28" si="61">P13/T13</f>
        <v>0.17073170731707318</v>
      </c>
      <c r="R13" s="146">
        <v>34</v>
      </c>
      <c r="S13" s="227">
        <f t="shared" ref="S13:S28" si="62">R13/T13</f>
        <v>0.82926829268292679</v>
      </c>
      <c r="T13" s="193">
        <f t="shared" ref="T13:T28" si="63">SUM(P13,R13)</f>
        <v>41</v>
      </c>
      <c r="U13" s="55">
        <f>T13*0.27</f>
        <v>11.07</v>
      </c>
      <c r="V13" s="228">
        <v>7</v>
      </c>
      <c r="W13" s="175">
        <f t="shared" ref="W13:W28" si="64">V13/Z13</f>
        <v>0.17073170731707318</v>
      </c>
      <c r="X13" s="112">
        <v>34</v>
      </c>
      <c r="Y13" s="178">
        <f t="shared" ref="Y13:Y28" si="65">X13/Z13</f>
        <v>0.82926829268292679</v>
      </c>
      <c r="Z13" s="193">
        <f t="shared" ref="Z13:Z28" si="66">SUM(V13,X13)</f>
        <v>41</v>
      </c>
      <c r="AA13" s="55">
        <f>Z13*0.27</f>
        <v>11.07</v>
      </c>
      <c r="AB13" s="228">
        <v>7</v>
      </c>
      <c r="AC13" s="175">
        <f t="shared" ref="AC13:AC30" si="67">AB13/AF13</f>
        <v>0.17073170731707318</v>
      </c>
      <c r="AD13" s="112">
        <v>34</v>
      </c>
      <c r="AE13" s="178">
        <f t="shared" ref="AE13:AE30" si="68">AD13/AF13</f>
        <v>0.82926829268292679</v>
      </c>
      <c r="AF13" s="193">
        <f t="shared" ref="AF13:AF28" si="69">SUM(AB13,AD13)</f>
        <v>41</v>
      </c>
      <c r="AG13" s="55">
        <f>AF13*0.27</f>
        <v>11.07</v>
      </c>
      <c r="AH13" s="226">
        <v>7</v>
      </c>
      <c r="AI13" s="197">
        <f t="shared" si="18"/>
        <v>0.17073170731707318</v>
      </c>
      <c r="AJ13" s="146">
        <v>34</v>
      </c>
      <c r="AK13" s="227">
        <f t="shared" si="19"/>
        <v>0.82926829268292679</v>
      </c>
      <c r="AL13" s="186">
        <f t="shared" ref="AL13:AL28" si="70">SUM(AH13,AJ13)</f>
        <v>41</v>
      </c>
      <c r="AM13" s="55">
        <f>AL13*0.27</f>
        <v>11.07</v>
      </c>
      <c r="AN13" s="226">
        <v>7</v>
      </c>
      <c r="AO13" s="197">
        <f t="shared" si="21"/>
        <v>0.17073170731707318</v>
      </c>
      <c r="AP13" s="146">
        <v>34</v>
      </c>
      <c r="AQ13" s="227">
        <f t="shared" si="22"/>
        <v>0.82926829268292679</v>
      </c>
      <c r="AR13" s="186">
        <f t="shared" ref="AR13:AR28" si="71">SUM(AN13,AP13)</f>
        <v>41</v>
      </c>
      <c r="AS13" s="55">
        <f>AR13*0.27</f>
        <v>11.07</v>
      </c>
      <c r="AT13" s="226">
        <v>7</v>
      </c>
      <c r="AU13" s="197">
        <f t="shared" si="24"/>
        <v>0.17073170731707318</v>
      </c>
      <c r="AV13" s="146">
        <v>34</v>
      </c>
      <c r="AW13" s="227">
        <f t="shared" si="25"/>
        <v>0.82926829268292679</v>
      </c>
      <c r="AX13" s="186">
        <f t="shared" ref="AX13:AX28" si="72">SUM(AT13,AV13)</f>
        <v>41</v>
      </c>
      <c r="AY13" s="158">
        <f>AX13*0.27</f>
        <v>11.07</v>
      </c>
      <c r="AZ13" s="226">
        <v>7</v>
      </c>
      <c r="BA13" s="197">
        <f t="shared" si="27"/>
        <v>0.17948717948717949</v>
      </c>
      <c r="BB13" s="146">
        <v>32</v>
      </c>
      <c r="BC13" s="227">
        <f t="shared" si="28"/>
        <v>0.82051282051282048</v>
      </c>
      <c r="BD13" s="186">
        <f t="shared" ref="BD13:BD28" si="73">SUM(AZ13,BB13)</f>
        <v>39</v>
      </c>
      <c r="BE13" s="55">
        <f>BD13*0.27</f>
        <v>10.530000000000001</v>
      </c>
      <c r="BF13" s="226">
        <v>7</v>
      </c>
      <c r="BG13" s="197">
        <f t="shared" si="30"/>
        <v>0.17499999999999999</v>
      </c>
      <c r="BH13" s="146">
        <v>33</v>
      </c>
      <c r="BI13" s="227">
        <f t="shared" si="31"/>
        <v>0.82499999999999996</v>
      </c>
      <c r="BJ13" s="186">
        <f t="shared" ref="BJ13:BJ28" si="74">SUM(BF13,BH13)</f>
        <v>40</v>
      </c>
      <c r="BK13" s="55">
        <f>BJ13*0.27</f>
        <v>10.8</v>
      </c>
      <c r="BL13" s="226">
        <v>7</v>
      </c>
      <c r="BM13" s="197">
        <f t="shared" si="33"/>
        <v>0.17499999999999999</v>
      </c>
      <c r="BN13" s="146">
        <v>33</v>
      </c>
      <c r="BO13" s="227">
        <f t="shared" si="34"/>
        <v>0.82499999999999996</v>
      </c>
      <c r="BP13" s="186">
        <f t="shared" ref="BP13:BP28" si="75">SUM(BL13,BN13)</f>
        <v>40</v>
      </c>
      <c r="BQ13" s="55">
        <f>BP13*0.27</f>
        <v>10.8</v>
      </c>
      <c r="BR13" s="226">
        <v>8</v>
      </c>
      <c r="BS13" s="197">
        <f t="shared" si="36"/>
        <v>0.19047619047619047</v>
      </c>
      <c r="BT13" s="146">
        <v>34</v>
      </c>
      <c r="BU13" s="227">
        <f t="shared" si="37"/>
        <v>0.80952380952380953</v>
      </c>
      <c r="BV13" s="186">
        <f t="shared" ref="BV13:BV28" si="76">SUM(BR13,BT13)</f>
        <v>42</v>
      </c>
      <c r="BW13" s="55">
        <f>BV13*0.27</f>
        <v>11.34</v>
      </c>
      <c r="BX13" s="277">
        <f t="shared" ref="BX13:BX28" si="77">BV13-BP13</f>
        <v>2</v>
      </c>
      <c r="BY13" s="278">
        <f t="shared" ref="BY13:BY28" si="78">BW13-BQ13</f>
        <v>0.53999999999999915</v>
      </c>
      <c r="BZ13" s="277">
        <f t="shared" ref="BZ13:BZ28" si="79">BV13-H13</f>
        <v>3</v>
      </c>
      <c r="CA13" s="278">
        <f t="shared" ref="CA13:CA28" si="80">BW13-I13</f>
        <v>0.80999999999999872</v>
      </c>
    </row>
    <row r="14" spans="1:82" s="19" customFormat="1" ht="16.5" customHeight="1" x14ac:dyDescent="0.2">
      <c r="A14" s="301"/>
      <c r="B14" s="8" t="s">
        <v>57</v>
      </c>
      <c r="C14" s="162" t="s">
        <v>59</v>
      </c>
      <c r="D14" s="113">
        <v>8</v>
      </c>
      <c r="E14" s="175">
        <f t="shared" si="55"/>
        <v>0.18604651162790697</v>
      </c>
      <c r="F14" s="112">
        <v>35</v>
      </c>
      <c r="G14" s="178">
        <f t="shared" si="56"/>
        <v>0.81395348837209303</v>
      </c>
      <c r="H14" s="186">
        <f t="shared" si="57"/>
        <v>43</v>
      </c>
      <c r="I14" s="55">
        <f>H14*0.22</f>
        <v>9.4600000000000009</v>
      </c>
      <c r="J14" s="226">
        <v>8</v>
      </c>
      <c r="K14" s="197">
        <f t="shared" si="58"/>
        <v>0.17777777777777778</v>
      </c>
      <c r="L14" s="146">
        <v>37</v>
      </c>
      <c r="M14" s="227">
        <f t="shared" si="59"/>
        <v>0.82222222222222219</v>
      </c>
      <c r="N14" s="186">
        <f t="shared" si="60"/>
        <v>45</v>
      </c>
      <c r="O14" s="55">
        <f>N14*0.22</f>
        <v>9.9</v>
      </c>
      <c r="P14" s="226">
        <v>8</v>
      </c>
      <c r="Q14" s="197">
        <f t="shared" si="61"/>
        <v>0.17777777777777778</v>
      </c>
      <c r="R14" s="146">
        <v>37</v>
      </c>
      <c r="S14" s="227">
        <f t="shared" si="62"/>
        <v>0.82222222222222219</v>
      </c>
      <c r="T14" s="193">
        <f t="shared" si="63"/>
        <v>45</v>
      </c>
      <c r="U14" s="55">
        <f>T14*0.22</f>
        <v>9.9</v>
      </c>
      <c r="V14" s="228">
        <v>8</v>
      </c>
      <c r="W14" s="175">
        <f t="shared" si="64"/>
        <v>0.17777777777777778</v>
      </c>
      <c r="X14" s="112">
        <v>37</v>
      </c>
      <c r="Y14" s="178">
        <f t="shared" si="65"/>
        <v>0.82222222222222219</v>
      </c>
      <c r="Z14" s="193">
        <f t="shared" si="66"/>
        <v>45</v>
      </c>
      <c r="AA14" s="55">
        <f>Z14*0.22</f>
        <v>9.9</v>
      </c>
      <c r="AB14" s="228">
        <v>8</v>
      </c>
      <c r="AC14" s="175">
        <f t="shared" si="67"/>
        <v>0.17777777777777778</v>
      </c>
      <c r="AD14" s="112">
        <v>37</v>
      </c>
      <c r="AE14" s="178">
        <f t="shared" si="68"/>
        <v>0.82222222222222219</v>
      </c>
      <c r="AF14" s="193">
        <f t="shared" si="69"/>
        <v>45</v>
      </c>
      <c r="AG14" s="55">
        <f>AF14*0.22</f>
        <v>9.9</v>
      </c>
      <c r="AH14" s="226">
        <v>8</v>
      </c>
      <c r="AI14" s="197">
        <f t="shared" si="18"/>
        <v>0.17777777777777778</v>
      </c>
      <c r="AJ14" s="146">
        <v>37</v>
      </c>
      <c r="AK14" s="227">
        <f t="shared" si="19"/>
        <v>0.82222222222222219</v>
      </c>
      <c r="AL14" s="186">
        <f t="shared" si="70"/>
        <v>45</v>
      </c>
      <c r="AM14" s="55">
        <f>AL14*0.22</f>
        <v>9.9</v>
      </c>
      <c r="AN14" s="226">
        <v>8</v>
      </c>
      <c r="AO14" s="197">
        <f t="shared" si="21"/>
        <v>0.18181818181818182</v>
      </c>
      <c r="AP14" s="146">
        <v>36</v>
      </c>
      <c r="AQ14" s="227">
        <f t="shared" si="22"/>
        <v>0.81818181818181823</v>
      </c>
      <c r="AR14" s="186">
        <f t="shared" si="71"/>
        <v>44</v>
      </c>
      <c r="AS14" s="55">
        <f>AR14*0.22</f>
        <v>9.68</v>
      </c>
      <c r="AT14" s="226">
        <v>8</v>
      </c>
      <c r="AU14" s="197">
        <f t="shared" si="24"/>
        <v>0.18181818181818182</v>
      </c>
      <c r="AV14" s="146">
        <v>36</v>
      </c>
      <c r="AW14" s="227">
        <f t="shared" si="25"/>
        <v>0.81818181818181823</v>
      </c>
      <c r="AX14" s="186">
        <f t="shared" si="72"/>
        <v>44</v>
      </c>
      <c r="AY14" s="158">
        <f>AX14*0.22</f>
        <v>9.68</v>
      </c>
      <c r="AZ14" s="226">
        <v>9</v>
      </c>
      <c r="BA14" s="197">
        <f t="shared" si="27"/>
        <v>0.2</v>
      </c>
      <c r="BB14" s="146">
        <v>36</v>
      </c>
      <c r="BC14" s="227">
        <f t="shared" si="28"/>
        <v>0.8</v>
      </c>
      <c r="BD14" s="186">
        <f t="shared" si="73"/>
        <v>45</v>
      </c>
      <c r="BE14" s="55">
        <f>BD14*0.22</f>
        <v>9.9</v>
      </c>
      <c r="BF14" s="226">
        <v>7</v>
      </c>
      <c r="BG14" s="197">
        <f t="shared" si="30"/>
        <v>0.18421052631578946</v>
      </c>
      <c r="BH14" s="146">
        <v>31</v>
      </c>
      <c r="BI14" s="227">
        <f t="shared" si="31"/>
        <v>0.81578947368421051</v>
      </c>
      <c r="BJ14" s="186">
        <f t="shared" si="74"/>
        <v>38</v>
      </c>
      <c r="BK14" s="55">
        <f>BJ14*0.22</f>
        <v>8.36</v>
      </c>
      <c r="BL14" s="226">
        <v>7</v>
      </c>
      <c r="BM14" s="197">
        <f t="shared" si="33"/>
        <v>0.18421052631578946</v>
      </c>
      <c r="BN14" s="146">
        <v>31</v>
      </c>
      <c r="BO14" s="227">
        <f t="shared" si="34"/>
        <v>0.81578947368421051</v>
      </c>
      <c r="BP14" s="186">
        <f t="shared" si="75"/>
        <v>38</v>
      </c>
      <c r="BQ14" s="55">
        <f>BP14*0.22</f>
        <v>8.36</v>
      </c>
      <c r="BR14" s="226">
        <v>7</v>
      </c>
      <c r="BS14" s="197">
        <f t="shared" si="36"/>
        <v>0.18421052631578946</v>
      </c>
      <c r="BT14" s="146">
        <v>31</v>
      </c>
      <c r="BU14" s="227">
        <f t="shared" si="37"/>
        <v>0.81578947368421051</v>
      </c>
      <c r="BV14" s="186">
        <f t="shared" si="76"/>
        <v>38</v>
      </c>
      <c r="BW14" s="55">
        <f>BV14*0.22</f>
        <v>8.36</v>
      </c>
      <c r="BX14" s="277">
        <f t="shared" si="77"/>
        <v>0</v>
      </c>
      <c r="BY14" s="278">
        <f t="shared" si="78"/>
        <v>0</v>
      </c>
      <c r="BZ14" s="277">
        <f t="shared" si="79"/>
        <v>-5</v>
      </c>
      <c r="CA14" s="278">
        <f t="shared" si="80"/>
        <v>-1.1000000000000014</v>
      </c>
    </row>
    <row r="15" spans="1:82" s="19" customFormat="1" ht="16.5" customHeight="1" x14ac:dyDescent="0.2">
      <c r="A15" s="301"/>
      <c r="B15" s="8" t="s">
        <v>57</v>
      </c>
      <c r="C15" s="162" t="s">
        <v>60</v>
      </c>
      <c r="D15" s="113">
        <v>5</v>
      </c>
      <c r="E15" s="175">
        <f t="shared" si="55"/>
        <v>0.23809523809523808</v>
      </c>
      <c r="F15" s="112">
        <v>16</v>
      </c>
      <c r="G15" s="178">
        <f t="shared" si="56"/>
        <v>0.76190476190476186</v>
      </c>
      <c r="H15" s="186">
        <f t="shared" si="57"/>
        <v>21</v>
      </c>
      <c r="I15" s="55">
        <f>H15*0.16</f>
        <v>3.36</v>
      </c>
      <c r="J15" s="226">
        <v>10</v>
      </c>
      <c r="K15" s="197">
        <f t="shared" si="58"/>
        <v>0.34482758620689657</v>
      </c>
      <c r="L15" s="146">
        <v>19</v>
      </c>
      <c r="M15" s="227">
        <f t="shared" si="59"/>
        <v>0.65517241379310343</v>
      </c>
      <c r="N15" s="186">
        <f t="shared" si="60"/>
        <v>29</v>
      </c>
      <c r="O15" s="55">
        <f>N15*0.16</f>
        <v>4.6399999999999997</v>
      </c>
      <c r="P15" s="226">
        <v>11</v>
      </c>
      <c r="Q15" s="197">
        <f t="shared" si="61"/>
        <v>0.36666666666666664</v>
      </c>
      <c r="R15" s="146">
        <v>19</v>
      </c>
      <c r="S15" s="227">
        <f t="shared" si="62"/>
        <v>0.6333333333333333</v>
      </c>
      <c r="T15" s="193">
        <f t="shared" si="63"/>
        <v>30</v>
      </c>
      <c r="U15" s="55">
        <f>T15*0.16</f>
        <v>4.8</v>
      </c>
      <c r="V15" s="228">
        <v>11</v>
      </c>
      <c r="W15" s="175">
        <f t="shared" si="64"/>
        <v>0.36666666666666664</v>
      </c>
      <c r="X15" s="112">
        <v>19</v>
      </c>
      <c r="Y15" s="178">
        <f t="shared" si="65"/>
        <v>0.6333333333333333</v>
      </c>
      <c r="Z15" s="193">
        <f t="shared" si="66"/>
        <v>30</v>
      </c>
      <c r="AA15" s="55">
        <f>Z15*0.16</f>
        <v>4.8</v>
      </c>
      <c r="AB15" s="228">
        <v>11</v>
      </c>
      <c r="AC15" s="175">
        <f t="shared" si="67"/>
        <v>0.36666666666666664</v>
      </c>
      <c r="AD15" s="112">
        <v>19</v>
      </c>
      <c r="AE15" s="178">
        <f t="shared" si="68"/>
        <v>0.6333333333333333</v>
      </c>
      <c r="AF15" s="193">
        <f t="shared" si="69"/>
        <v>30</v>
      </c>
      <c r="AG15" s="55">
        <f>AF15*0.16</f>
        <v>4.8</v>
      </c>
      <c r="AH15" s="226">
        <v>11</v>
      </c>
      <c r="AI15" s="197">
        <f t="shared" si="18"/>
        <v>0.36666666666666664</v>
      </c>
      <c r="AJ15" s="146">
        <v>19</v>
      </c>
      <c r="AK15" s="227">
        <f t="shared" si="19"/>
        <v>0.6333333333333333</v>
      </c>
      <c r="AL15" s="186">
        <f t="shared" si="70"/>
        <v>30</v>
      </c>
      <c r="AM15" s="55">
        <f>AL15*0.16</f>
        <v>4.8</v>
      </c>
      <c r="AN15" s="226">
        <v>10</v>
      </c>
      <c r="AO15" s="197">
        <f t="shared" si="21"/>
        <v>0.4</v>
      </c>
      <c r="AP15" s="146">
        <v>15</v>
      </c>
      <c r="AQ15" s="227">
        <f t="shared" si="22"/>
        <v>0.6</v>
      </c>
      <c r="AR15" s="186">
        <f t="shared" si="71"/>
        <v>25</v>
      </c>
      <c r="AS15" s="55">
        <f>AR15*0.16</f>
        <v>4</v>
      </c>
      <c r="AT15" s="226">
        <v>9</v>
      </c>
      <c r="AU15" s="197">
        <f t="shared" si="24"/>
        <v>0.375</v>
      </c>
      <c r="AV15" s="146">
        <v>15</v>
      </c>
      <c r="AW15" s="227">
        <f t="shared" si="25"/>
        <v>0.625</v>
      </c>
      <c r="AX15" s="186">
        <f t="shared" si="72"/>
        <v>24</v>
      </c>
      <c r="AY15" s="158">
        <f>AX15*0.16</f>
        <v>3.84</v>
      </c>
      <c r="AZ15" s="226">
        <v>11</v>
      </c>
      <c r="BA15" s="197">
        <f t="shared" si="27"/>
        <v>0.35483870967741937</v>
      </c>
      <c r="BB15" s="146">
        <v>20</v>
      </c>
      <c r="BC15" s="227">
        <f t="shared" si="28"/>
        <v>0.64516129032258063</v>
      </c>
      <c r="BD15" s="186">
        <f t="shared" si="73"/>
        <v>31</v>
      </c>
      <c r="BE15" s="55">
        <f>BD15*0.16</f>
        <v>4.96</v>
      </c>
      <c r="BF15" s="226">
        <v>11</v>
      </c>
      <c r="BG15" s="197">
        <f t="shared" si="30"/>
        <v>0.36666666666666664</v>
      </c>
      <c r="BH15" s="146">
        <v>19</v>
      </c>
      <c r="BI15" s="227">
        <f t="shared" si="31"/>
        <v>0.6333333333333333</v>
      </c>
      <c r="BJ15" s="186">
        <f t="shared" si="74"/>
        <v>30</v>
      </c>
      <c r="BK15" s="55">
        <f>BJ15*0.16</f>
        <v>4.8</v>
      </c>
      <c r="BL15" s="226">
        <v>11</v>
      </c>
      <c r="BM15" s="197">
        <f t="shared" si="33"/>
        <v>0.35483870967741937</v>
      </c>
      <c r="BN15" s="146">
        <v>20</v>
      </c>
      <c r="BO15" s="227">
        <f t="shared" si="34"/>
        <v>0.64516129032258063</v>
      </c>
      <c r="BP15" s="186">
        <f t="shared" si="75"/>
        <v>31</v>
      </c>
      <c r="BQ15" s="55">
        <f>BP15*0.16</f>
        <v>4.96</v>
      </c>
      <c r="BR15" s="226">
        <v>11</v>
      </c>
      <c r="BS15" s="197">
        <f t="shared" si="36"/>
        <v>0.34375</v>
      </c>
      <c r="BT15" s="146">
        <v>21</v>
      </c>
      <c r="BU15" s="227">
        <f t="shared" si="37"/>
        <v>0.65625</v>
      </c>
      <c r="BV15" s="186">
        <f t="shared" si="76"/>
        <v>32</v>
      </c>
      <c r="BW15" s="55">
        <f>BV15*0.16</f>
        <v>5.12</v>
      </c>
      <c r="BX15" s="277">
        <f t="shared" si="77"/>
        <v>1</v>
      </c>
      <c r="BY15" s="278">
        <f t="shared" si="78"/>
        <v>0.16000000000000014</v>
      </c>
      <c r="BZ15" s="277">
        <f t="shared" si="79"/>
        <v>11</v>
      </c>
      <c r="CA15" s="278">
        <f t="shared" si="80"/>
        <v>1.7600000000000002</v>
      </c>
    </row>
    <row r="16" spans="1:82" s="19" customFormat="1" ht="16.5" customHeight="1" x14ac:dyDescent="0.2">
      <c r="A16" s="301"/>
      <c r="B16" s="8" t="s">
        <v>57</v>
      </c>
      <c r="C16" s="162" t="s">
        <v>189</v>
      </c>
      <c r="D16" s="113">
        <v>0</v>
      </c>
      <c r="E16" s="175">
        <v>0</v>
      </c>
      <c r="F16" s="112">
        <v>0</v>
      </c>
      <c r="G16" s="178">
        <v>0</v>
      </c>
      <c r="H16" s="186">
        <f t="shared" si="57"/>
        <v>0</v>
      </c>
      <c r="I16" s="55">
        <f>H16*0.11</f>
        <v>0</v>
      </c>
      <c r="J16" s="226">
        <v>0</v>
      </c>
      <c r="K16" s="197">
        <v>0</v>
      </c>
      <c r="L16" s="146">
        <v>0</v>
      </c>
      <c r="M16" s="227">
        <v>0</v>
      </c>
      <c r="N16" s="186">
        <f t="shared" si="60"/>
        <v>0</v>
      </c>
      <c r="O16" s="55">
        <f>N16*0.11</f>
        <v>0</v>
      </c>
      <c r="P16" s="226">
        <v>0</v>
      </c>
      <c r="Q16" s="197">
        <v>0</v>
      </c>
      <c r="R16" s="146">
        <v>0</v>
      </c>
      <c r="S16" s="227">
        <v>0</v>
      </c>
      <c r="T16" s="193">
        <f t="shared" si="63"/>
        <v>0</v>
      </c>
      <c r="U16" s="55">
        <f>T16*0.11</f>
        <v>0</v>
      </c>
      <c r="V16" s="228">
        <v>0</v>
      </c>
      <c r="W16" s="175">
        <v>0</v>
      </c>
      <c r="X16" s="112">
        <v>0</v>
      </c>
      <c r="Y16" s="178">
        <v>0</v>
      </c>
      <c r="Z16" s="193">
        <f t="shared" si="66"/>
        <v>0</v>
      </c>
      <c r="AA16" s="55">
        <f>Z16*0.11</f>
        <v>0</v>
      </c>
      <c r="AB16" s="228">
        <v>0</v>
      </c>
      <c r="AC16" s="175">
        <v>0</v>
      </c>
      <c r="AD16" s="112">
        <v>0</v>
      </c>
      <c r="AE16" s="178">
        <v>0</v>
      </c>
      <c r="AF16" s="193">
        <f t="shared" si="69"/>
        <v>0</v>
      </c>
      <c r="AG16" s="55">
        <f>AF16*0.11</f>
        <v>0</v>
      </c>
      <c r="AH16" s="226">
        <v>0</v>
      </c>
      <c r="AI16" s="197">
        <v>0</v>
      </c>
      <c r="AJ16" s="146">
        <v>0</v>
      </c>
      <c r="AK16" s="227">
        <v>0</v>
      </c>
      <c r="AL16" s="186">
        <f t="shared" si="70"/>
        <v>0</v>
      </c>
      <c r="AM16" s="55">
        <f>AL16*0.11</f>
        <v>0</v>
      </c>
      <c r="AN16" s="226">
        <v>0</v>
      </c>
      <c r="AO16" s="197">
        <v>0</v>
      </c>
      <c r="AP16" s="146">
        <v>0</v>
      </c>
      <c r="AQ16" s="227">
        <v>0</v>
      </c>
      <c r="AR16" s="186">
        <f t="shared" si="71"/>
        <v>0</v>
      </c>
      <c r="AS16" s="55">
        <f>AR16*0.11</f>
        <v>0</v>
      </c>
      <c r="AT16" s="226">
        <v>0</v>
      </c>
      <c r="AU16" s="197">
        <v>0</v>
      </c>
      <c r="AV16" s="146">
        <v>0</v>
      </c>
      <c r="AW16" s="227">
        <v>0</v>
      </c>
      <c r="AX16" s="186">
        <f t="shared" si="72"/>
        <v>0</v>
      </c>
      <c r="AY16" s="158">
        <f>AX16*0.11</f>
        <v>0</v>
      </c>
      <c r="AZ16" s="226">
        <v>0</v>
      </c>
      <c r="BA16" s="197">
        <v>0</v>
      </c>
      <c r="BB16" s="146">
        <v>0</v>
      </c>
      <c r="BC16" s="227">
        <v>0</v>
      </c>
      <c r="BD16" s="186">
        <f t="shared" si="73"/>
        <v>0</v>
      </c>
      <c r="BE16" s="55">
        <f>BD16*0.11</f>
        <v>0</v>
      </c>
      <c r="BF16" s="226">
        <v>0</v>
      </c>
      <c r="BG16" s="197">
        <v>0</v>
      </c>
      <c r="BH16" s="146">
        <v>0</v>
      </c>
      <c r="BI16" s="227">
        <v>0</v>
      </c>
      <c r="BJ16" s="186">
        <f t="shared" si="74"/>
        <v>0</v>
      </c>
      <c r="BK16" s="55">
        <f>BJ16*0.11</f>
        <v>0</v>
      </c>
      <c r="BL16" s="226">
        <v>0</v>
      </c>
      <c r="BM16" s="197">
        <v>0</v>
      </c>
      <c r="BN16" s="146">
        <v>0</v>
      </c>
      <c r="BO16" s="227">
        <v>0</v>
      </c>
      <c r="BP16" s="186">
        <f t="shared" si="75"/>
        <v>0</v>
      </c>
      <c r="BQ16" s="55">
        <f>BP16*0.11</f>
        <v>0</v>
      </c>
      <c r="BR16" s="226">
        <v>0</v>
      </c>
      <c r="BS16" s="197">
        <v>0</v>
      </c>
      <c r="BT16" s="146">
        <v>0</v>
      </c>
      <c r="BU16" s="227">
        <v>0</v>
      </c>
      <c r="BV16" s="186">
        <f t="shared" si="76"/>
        <v>0</v>
      </c>
      <c r="BW16" s="55">
        <f>BV16*0.11</f>
        <v>0</v>
      </c>
      <c r="BX16" s="277">
        <f t="shared" si="77"/>
        <v>0</v>
      </c>
      <c r="BY16" s="278">
        <f t="shared" si="78"/>
        <v>0</v>
      </c>
      <c r="BZ16" s="277">
        <f t="shared" si="79"/>
        <v>0</v>
      </c>
      <c r="CA16" s="278">
        <f t="shared" si="80"/>
        <v>0</v>
      </c>
    </row>
    <row r="17" spans="1:82" s="19" customFormat="1" ht="16.5" customHeight="1" x14ac:dyDescent="0.2">
      <c r="A17" s="301"/>
      <c r="B17" s="8" t="s">
        <v>61</v>
      </c>
      <c r="C17" s="162" t="s">
        <v>52</v>
      </c>
      <c r="D17" s="113">
        <v>29</v>
      </c>
      <c r="E17" s="175">
        <f t="shared" si="55"/>
        <v>0.56862745098039214</v>
      </c>
      <c r="F17" s="112">
        <v>22</v>
      </c>
      <c r="G17" s="178">
        <f t="shared" si="56"/>
        <v>0.43137254901960786</v>
      </c>
      <c r="H17" s="186">
        <f t="shared" si="57"/>
        <v>51</v>
      </c>
      <c r="I17" s="55">
        <f>H17</f>
        <v>51</v>
      </c>
      <c r="J17" s="226">
        <v>29</v>
      </c>
      <c r="K17" s="197">
        <f t="shared" si="58"/>
        <v>0.56862745098039214</v>
      </c>
      <c r="L17" s="146">
        <v>22</v>
      </c>
      <c r="M17" s="227">
        <f t="shared" si="59"/>
        <v>0.43137254901960786</v>
      </c>
      <c r="N17" s="186">
        <f t="shared" si="60"/>
        <v>51</v>
      </c>
      <c r="O17" s="55">
        <f>N17</f>
        <v>51</v>
      </c>
      <c r="P17" s="226">
        <v>28</v>
      </c>
      <c r="Q17" s="197">
        <f t="shared" si="61"/>
        <v>0.56000000000000005</v>
      </c>
      <c r="R17" s="146">
        <v>22</v>
      </c>
      <c r="S17" s="227">
        <f t="shared" si="62"/>
        <v>0.44</v>
      </c>
      <c r="T17" s="193">
        <f t="shared" si="63"/>
        <v>50</v>
      </c>
      <c r="U17" s="55">
        <f>T17</f>
        <v>50</v>
      </c>
      <c r="V17" s="228">
        <v>27</v>
      </c>
      <c r="W17" s="175">
        <f t="shared" si="64"/>
        <v>0.5625</v>
      </c>
      <c r="X17" s="112">
        <v>21</v>
      </c>
      <c r="Y17" s="178">
        <f t="shared" si="65"/>
        <v>0.4375</v>
      </c>
      <c r="Z17" s="193">
        <f t="shared" si="66"/>
        <v>48</v>
      </c>
      <c r="AA17" s="55">
        <f>Z17</f>
        <v>48</v>
      </c>
      <c r="AB17" s="228">
        <v>27</v>
      </c>
      <c r="AC17" s="175">
        <f t="shared" si="67"/>
        <v>0.5625</v>
      </c>
      <c r="AD17" s="112">
        <v>21</v>
      </c>
      <c r="AE17" s="178">
        <f t="shared" si="68"/>
        <v>0.4375</v>
      </c>
      <c r="AF17" s="193">
        <f t="shared" si="69"/>
        <v>48</v>
      </c>
      <c r="AG17" s="55">
        <f>AF17</f>
        <v>48</v>
      </c>
      <c r="AH17" s="226">
        <v>27</v>
      </c>
      <c r="AI17" s="197">
        <f t="shared" si="18"/>
        <v>0.5625</v>
      </c>
      <c r="AJ17" s="146">
        <v>21</v>
      </c>
      <c r="AK17" s="227">
        <f t="shared" si="19"/>
        <v>0.4375</v>
      </c>
      <c r="AL17" s="186">
        <f t="shared" si="70"/>
        <v>48</v>
      </c>
      <c r="AM17" s="55">
        <f>AL17</f>
        <v>48</v>
      </c>
      <c r="AN17" s="226">
        <v>27</v>
      </c>
      <c r="AO17" s="197">
        <f t="shared" si="21"/>
        <v>0.5625</v>
      </c>
      <c r="AP17" s="146">
        <v>21</v>
      </c>
      <c r="AQ17" s="227">
        <f t="shared" si="22"/>
        <v>0.4375</v>
      </c>
      <c r="AR17" s="186">
        <f t="shared" si="71"/>
        <v>48</v>
      </c>
      <c r="AS17" s="55">
        <f>AR17</f>
        <v>48</v>
      </c>
      <c r="AT17" s="226">
        <v>27</v>
      </c>
      <c r="AU17" s="197">
        <f t="shared" si="24"/>
        <v>0.5625</v>
      </c>
      <c r="AV17" s="146">
        <v>21</v>
      </c>
      <c r="AW17" s="227">
        <f t="shared" si="25"/>
        <v>0.4375</v>
      </c>
      <c r="AX17" s="186">
        <f t="shared" si="72"/>
        <v>48</v>
      </c>
      <c r="AY17" s="158">
        <f>AX17</f>
        <v>48</v>
      </c>
      <c r="AZ17" s="226">
        <v>27</v>
      </c>
      <c r="BA17" s="197">
        <f t="shared" si="27"/>
        <v>0.5625</v>
      </c>
      <c r="BB17" s="146">
        <v>21</v>
      </c>
      <c r="BC17" s="227">
        <f t="shared" si="28"/>
        <v>0.4375</v>
      </c>
      <c r="BD17" s="186">
        <f t="shared" si="73"/>
        <v>48</v>
      </c>
      <c r="BE17" s="55">
        <f>BD17</f>
        <v>48</v>
      </c>
      <c r="BF17" s="226">
        <v>25</v>
      </c>
      <c r="BG17" s="197">
        <f t="shared" si="30"/>
        <v>0.55555555555555558</v>
      </c>
      <c r="BH17" s="146">
        <v>20</v>
      </c>
      <c r="BI17" s="227">
        <f t="shared" si="31"/>
        <v>0.44444444444444442</v>
      </c>
      <c r="BJ17" s="186">
        <f t="shared" si="74"/>
        <v>45</v>
      </c>
      <c r="BK17" s="55">
        <f>BJ17</f>
        <v>45</v>
      </c>
      <c r="BL17" s="226">
        <v>25</v>
      </c>
      <c r="BM17" s="197">
        <f t="shared" ref="BM17:BM18" si="81">BL17/BP17</f>
        <v>0.55555555555555558</v>
      </c>
      <c r="BN17" s="146">
        <v>20</v>
      </c>
      <c r="BO17" s="227">
        <f t="shared" ref="BO17:BO18" si="82">BN17/BP17</f>
        <v>0.44444444444444442</v>
      </c>
      <c r="BP17" s="186">
        <f t="shared" si="75"/>
        <v>45</v>
      </c>
      <c r="BQ17" s="55">
        <f>BP17</f>
        <v>45</v>
      </c>
      <c r="BR17" s="226">
        <v>25</v>
      </c>
      <c r="BS17" s="197">
        <f t="shared" ref="BS17:BS18" si="83">BR17/BV17</f>
        <v>0.55555555555555558</v>
      </c>
      <c r="BT17" s="146">
        <v>20</v>
      </c>
      <c r="BU17" s="227">
        <f t="shared" ref="BU17:BU18" si="84">BT17/BV17</f>
        <v>0.44444444444444442</v>
      </c>
      <c r="BV17" s="186">
        <f t="shared" si="76"/>
        <v>45</v>
      </c>
      <c r="BW17" s="55">
        <f>BV17</f>
        <v>45</v>
      </c>
      <c r="BX17" s="277">
        <f t="shared" si="77"/>
        <v>0</v>
      </c>
      <c r="BY17" s="278">
        <f t="shared" si="78"/>
        <v>0</v>
      </c>
      <c r="BZ17" s="277">
        <f t="shared" si="79"/>
        <v>-6</v>
      </c>
      <c r="CA17" s="278">
        <f t="shared" si="80"/>
        <v>-6</v>
      </c>
    </row>
    <row r="18" spans="1:82" s="19" customFormat="1" ht="16.5" customHeight="1" x14ac:dyDescent="0.2">
      <c r="A18" s="301"/>
      <c r="B18" s="8" t="s">
        <v>62</v>
      </c>
      <c r="C18" s="162" t="s">
        <v>52</v>
      </c>
      <c r="D18" s="113">
        <v>70</v>
      </c>
      <c r="E18" s="175">
        <f t="shared" si="55"/>
        <v>0.5</v>
      </c>
      <c r="F18" s="112">
        <v>70</v>
      </c>
      <c r="G18" s="178">
        <f t="shared" si="56"/>
        <v>0.5</v>
      </c>
      <c r="H18" s="186">
        <f t="shared" si="57"/>
        <v>140</v>
      </c>
      <c r="I18" s="55">
        <f>H18</f>
        <v>140</v>
      </c>
      <c r="J18" s="226">
        <v>70</v>
      </c>
      <c r="K18" s="197">
        <f t="shared" si="58"/>
        <v>0.50724637681159424</v>
      </c>
      <c r="L18" s="146">
        <v>68</v>
      </c>
      <c r="M18" s="227">
        <f t="shared" si="59"/>
        <v>0.49275362318840582</v>
      </c>
      <c r="N18" s="186">
        <f t="shared" si="60"/>
        <v>138</v>
      </c>
      <c r="O18" s="55">
        <f>N18</f>
        <v>138</v>
      </c>
      <c r="P18" s="226">
        <v>69</v>
      </c>
      <c r="Q18" s="197">
        <f t="shared" si="61"/>
        <v>0.5</v>
      </c>
      <c r="R18" s="146">
        <v>69</v>
      </c>
      <c r="S18" s="227">
        <f t="shared" si="62"/>
        <v>0.5</v>
      </c>
      <c r="T18" s="193">
        <f t="shared" si="63"/>
        <v>138</v>
      </c>
      <c r="U18" s="55">
        <f>T18</f>
        <v>138</v>
      </c>
      <c r="V18" s="228">
        <v>70</v>
      </c>
      <c r="W18" s="175">
        <f t="shared" si="64"/>
        <v>0.49295774647887325</v>
      </c>
      <c r="X18" s="112">
        <v>72</v>
      </c>
      <c r="Y18" s="178">
        <f t="shared" si="65"/>
        <v>0.50704225352112675</v>
      </c>
      <c r="Z18" s="193">
        <f t="shared" si="66"/>
        <v>142</v>
      </c>
      <c r="AA18" s="55">
        <f>Z18</f>
        <v>142</v>
      </c>
      <c r="AB18" s="228">
        <v>72</v>
      </c>
      <c r="AC18" s="175">
        <f t="shared" si="67"/>
        <v>0.49655172413793103</v>
      </c>
      <c r="AD18" s="112">
        <v>73</v>
      </c>
      <c r="AE18" s="178">
        <f t="shared" si="68"/>
        <v>0.50344827586206897</v>
      </c>
      <c r="AF18" s="193">
        <f t="shared" si="69"/>
        <v>145</v>
      </c>
      <c r="AG18" s="55">
        <f>AF18</f>
        <v>145</v>
      </c>
      <c r="AH18" s="226">
        <v>72</v>
      </c>
      <c r="AI18" s="197">
        <f t="shared" si="18"/>
        <v>0.49655172413793103</v>
      </c>
      <c r="AJ18" s="146">
        <v>73</v>
      </c>
      <c r="AK18" s="227">
        <f t="shared" si="19"/>
        <v>0.50344827586206897</v>
      </c>
      <c r="AL18" s="186">
        <f t="shared" si="70"/>
        <v>145</v>
      </c>
      <c r="AM18" s="55">
        <f>AL18</f>
        <v>145</v>
      </c>
      <c r="AN18" s="226">
        <v>72</v>
      </c>
      <c r="AO18" s="197">
        <f t="shared" si="21"/>
        <v>0.49655172413793103</v>
      </c>
      <c r="AP18" s="146">
        <v>73</v>
      </c>
      <c r="AQ18" s="227">
        <f t="shared" si="22"/>
        <v>0.50344827586206897</v>
      </c>
      <c r="AR18" s="186">
        <f t="shared" si="71"/>
        <v>145</v>
      </c>
      <c r="AS18" s="55">
        <f>AR18</f>
        <v>145</v>
      </c>
      <c r="AT18" s="226">
        <v>72</v>
      </c>
      <c r="AU18" s="197">
        <f t="shared" si="24"/>
        <v>0.49655172413793103</v>
      </c>
      <c r="AV18" s="146">
        <v>73</v>
      </c>
      <c r="AW18" s="227">
        <f t="shared" si="25"/>
        <v>0.50344827586206897</v>
      </c>
      <c r="AX18" s="186">
        <f t="shared" si="72"/>
        <v>145</v>
      </c>
      <c r="AY18" s="158">
        <f>AX18</f>
        <v>145</v>
      </c>
      <c r="AZ18" s="226">
        <v>73</v>
      </c>
      <c r="BA18" s="197">
        <f t="shared" si="27"/>
        <v>0.48344370860927155</v>
      </c>
      <c r="BB18" s="146">
        <v>78</v>
      </c>
      <c r="BC18" s="227">
        <f t="shared" si="28"/>
        <v>0.51655629139072845</v>
      </c>
      <c r="BD18" s="186">
        <f t="shared" si="73"/>
        <v>151</v>
      </c>
      <c r="BE18" s="55">
        <f>BD18</f>
        <v>151</v>
      </c>
      <c r="BF18" s="226">
        <v>74</v>
      </c>
      <c r="BG18" s="197">
        <f t="shared" si="30"/>
        <v>0.48366013071895425</v>
      </c>
      <c r="BH18" s="146">
        <v>79</v>
      </c>
      <c r="BI18" s="227">
        <f t="shared" si="31"/>
        <v>0.5163398692810458</v>
      </c>
      <c r="BJ18" s="186">
        <f>SUM(BF18,BH18)</f>
        <v>153</v>
      </c>
      <c r="BK18" s="55">
        <f>BJ18</f>
        <v>153</v>
      </c>
      <c r="BL18" s="226">
        <v>74</v>
      </c>
      <c r="BM18" s="197">
        <f t="shared" si="81"/>
        <v>0.48366013071895425</v>
      </c>
      <c r="BN18" s="146">
        <v>79</v>
      </c>
      <c r="BO18" s="227">
        <f t="shared" si="82"/>
        <v>0.5163398692810458</v>
      </c>
      <c r="BP18" s="186">
        <f>SUM(BL18,BN18)</f>
        <v>153</v>
      </c>
      <c r="BQ18" s="55">
        <f>BP18</f>
        <v>153</v>
      </c>
      <c r="BR18" s="226">
        <v>74</v>
      </c>
      <c r="BS18" s="197">
        <f t="shared" si="83"/>
        <v>0.47741935483870968</v>
      </c>
      <c r="BT18" s="146">
        <v>81</v>
      </c>
      <c r="BU18" s="227">
        <f t="shared" si="84"/>
        <v>0.52258064516129032</v>
      </c>
      <c r="BV18" s="186">
        <f t="shared" si="76"/>
        <v>155</v>
      </c>
      <c r="BW18" s="55">
        <f>BV18</f>
        <v>155</v>
      </c>
      <c r="BX18" s="277">
        <f t="shared" si="77"/>
        <v>2</v>
      </c>
      <c r="BY18" s="278">
        <f t="shared" si="78"/>
        <v>2</v>
      </c>
      <c r="BZ18" s="277">
        <f t="shared" si="79"/>
        <v>15</v>
      </c>
      <c r="CA18" s="278">
        <f t="shared" si="80"/>
        <v>15</v>
      </c>
    </row>
    <row r="19" spans="1:82" s="19" customFormat="1" ht="16.5" customHeight="1" x14ac:dyDescent="0.2">
      <c r="A19" s="301"/>
      <c r="B19" s="8" t="s">
        <v>150</v>
      </c>
      <c r="C19" s="162" t="s">
        <v>52</v>
      </c>
      <c r="D19" s="113">
        <v>0</v>
      </c>
      <c r="E19" s="175">
        <v>0</v>
      </c>
      <c r="F19" s="112">
        <v>0</v>
      </c>
      <c r="G19" s="178">
        <v>0</v>
      </c>
      <c r="H19" s="186">
        <f t="shared" si="57"/>
        <v>0</v>
      </c>
      <c r="I19" s="55">
        <f>H19</f>
        <v>0</v>
      </c>
      <c r="J19" s="226">
        <v>0</v>
      </c>
      <c r="K19" s="197">
        <v>0</v>
      </c>
      <c r="L19" s="146">
        <v>0</v>
      </c>
      <c r="M19" s="227">
        <v>0</v>
      </c>
      <c r="N19" s="186">
        <f t="shared" si="60"/>
        <v>0</v>
      </c>
      <c r="O19" s="55">
        <f>N19</f>
        <v>0</v>
      </c>
      <c r="P19" s="226">
        <v>0</v>
      </c>
      <c r="Q19" s="197">
        <v>0</v>
      </c>
      <c r="R19" s="146">
        <v>0</v>
      </c>
      <c r="S19" s="227">
        <v>0</v>
      </c>
      <c r="T19" s="193">
        <f t="shared" si="63"/>
        <v>0</v>
      </c>
      <c r="U19" s="55">
        <f>T19</f>
        <v>0</v>
      </c>
      <c r="V19" s="204">
        <v>0</v>
      </c>
      <c r="W19" s="175">
        <v>0</v>
      </c>
      <c r="X19" s="115">
        <v>0</v>
      </c>
      <c r="Y19" s="178">
        <v>0</v>
      </c>
      <c r="Z19" s="193">
        <f t="shared" si="66"/>
        <v>0</v>
      </c>
      <c r="AA19" s="55">
        <f>Z19</f>
        <v>0</v>
      </c>
      <c r="AB19" s="204">
        <v>0</v>
      </c>
      <c r="AC19" s="175">
        <v>0</v>
      </c>
      <c r="AD19" s="115">
        <v>0</v>
      </c>
      <c r="AE19" s="178">
        <v>0</v>
      </c>
      <c r="AF19" s="193">
        <f t="shared" si="69"/>
        <v>0</v>
      </c>
      <c r="AG19" s="55">
        <f>AF19</f>
        <v>0</v>
      </c>
      <c r="AH19" s="226">
        <v>0</v>
      </c>
      <c r="AI19" s="197">
        <v>0</v>
      </c>
      <c r="AJ19" s="146">
        <v>0</v>
      </c>
      <c r="AK19" s="227">
        <v>0</v>
      </c>
      <c r="AL19" s="186">
        <f t="shared" si="70"/>
        <v>0</v>
      </c>
      <c r="AM19" s="55">
        <f>AL19</f>
        <v>0</v>
      </c>
      <c r="AN19" s="226">
        <v>0</v>
      </c>
      <c r="AO19" s="197">
        <v>0</v>
      </c>
      <c r="AP19" s="146">
        <v>0</v>
      </c>
      <c r="AQ19" s="227">
        <v>0</v>
      </c>
      <c r="AR19" s="186">
        <f t="shared" si="71"/>
        <v>0</v>
      </c>
      <c r="AS19" s="55">
        <f>AR19</f>
        <v>0</v>
      </c>
      <c r="AT19" s="226">
        <v>0</v>
      </c>
      <c r="AU19" s="197">
        <v>0</v>
      </c>
      <c r="AV19" s="146">
        <v>0</v>
      </c>
      <c r="AW19" s="227">
        <v>0</v>
      </c>
      <c r="AX19" s="186">
        <f t="shared" si="72"/>
        <v>0</v>
      </c>
      <c r="AY19" s="158">
        <f>AX19</f>
        <v>0</v>
      </c>
      <c r="AZ19" s="226">
        <v>0</v>
      </c>
      <c r="BA19" s="197">
        <v>0</v>
      </c>
      <c r="BB19" s="146">
        <v>0</v>
      </c>
      <c r="BC19" s="227">
        <v>0</v>
      </c>
      <c r="BD19" s="186">
        <f t="shared" si="73"/>
        <v>0</v>
      </c>
      <c r="BE19" s="55">
        <f>BD19</f>
        <v>0</v>
      </c>
      <c r="BF19" s="226">
        <v>0</v>
      </c>
      <c r="BG19" s="197">
        <v>0</v>
      </c>
      <c r="BH19" s="146">
        <v>0</v>
      </c>
      <c r="BI19" s="227">
        <v>0</v>
      </c>
      <c r="BJ19" s="186">
        <f t="shared" si="74"/>
        <v>0</v>
      </c>
      <c r="BK19" s="55">
        <f>BJ19</f>
        <v>0</v>
      </c>
      <c r="BL19" s="226">
        <v>0</v>
      </c>
      <c r="BM19" s="197">
        <v>0</v>
      </c>
      <c r="BN19" s="146">
        <v>0</v>
      </c>
      <c r="BO19" s="227">
        <v>0</v>
      </c>
      <c r="BP19" s="186">
        <f t="shared" si="75"/>
        <v>0</v>
      </c>
      <c r="BQ19" s="55">
        <f>BP19</f>
        <v>0</v>
      </c>
      <c r="BR19" s="226">
        <v>0</v>
      </c>
      <c r="BS19" s="197">
        <v>0</v>
      </c>
      <c r="BT19" s="146">
        <v>0</v>
      </c>
      <c r="BU19" s="227">
        <v>0</v>
      </c>
      <c r="BV19" s="186">
        <f t="shared" si="76"/>
        <v>0</v>
      </c>
      <c r="BW19" s="55">
        <f>BV19</f>
        <v>0</v>
      </c>
      <c r="BX19" s="277">
        <f t="shared" si="77"/>
        <v>0</v>
      </c>
      <c r="BY19" s="278">
        <f t="shared" si="78"/>
        <v>0</v>
      </c>
      <c r="BZ19" s="277">
        <f t="shared" si="79"/>
        <v>0</v>
      </c>
      <c r="CA19" s="278">
        <f t="shared" si="80"/>
        <v>0</v>
      </c>
    </row>
    <row r="20" spans="1:82" s="19" customFormat="1" ht="16.5" customHeight="1" x14ac:dyDescent="0.2">
      <c r="A20" s="301"/>
      <c r="B20" s="8" t="s">
        <v>63</v>
      </c>
      <c r="C20" s="162" t="s">
        <v>52</v>
      </c>
      <c r="D20" s="113">
        <v>75</v>
      </c>
      <c r="E20" s="175">
        <f t="shared" si="55"/>
        <v>0.52447552447552448</v>
      </c>
      <c r="F20" s="112">
        <v>68</v>
      </c>
      <c r="G20" s="178">
        <f t="shared" si="56"/>
        <v>0.47552447552447552</v>
      </c>
      <c r="H20" s="186">
        <f t="shared" si="57"/>
        <v>143</v>
      </c>
      <c r="I20" s="55">
        <f>H20</f>
        <v>143</v>
      </c>
      <c r="J20" s="226">
        <v>75</v>
      </c>
      <c r="K20" s="197">
        <f t="shared" si="58"/>
        <v>0.5357142857142857</v>
      </c>
      <c r="L20" s="146">
        <v>65</v>
      </c>
      <c r="M20" s="227">
        <f t="shared" si="59"/>
        <v>0.4642857142857143</v>
      </c>
      <c r="N20" s="186">
        <f t="shared" si="60"/>
        <v>140</v>
      </c>
      <c r="O20" s="55">
        <f>N20</f>
        <v>140</v>
      </c>
      <c r="P20" s="226">
        <v>73</v>
      </c>
      <c r="Q20" s="197">
        <f t="shared" si="61"/>
        <v>0.53676470588235292</v>
      </c>
      <c r="R20" s="146">
        <v>63</v>
      </c>
      <c r="S20" s="227">
        <f t="shared" si="62"/>
        <v>0.46323529411764708</v>
      </c>
      <c r="T20" s="193">
        <f t="shared" si="63"/>
        <v>136</v>
      </c>
      <c r="U20" s="55">
        <f>T20</f>
        <v>136</v>
      </c>
      <c r="V20" s="228">
        <v>74</v>
      </c>
      <c r="W20" s="175">
        <f t="shared" si="64"/>
        <v>0.55639097744360899</v>
      </c>
      <c r="X20" s="112">
        <v>59</v>
      </c>
      <c r="Y20" s="178">
        <f t="shared" si="65"/>
        <v>0.44360902255639095</v>
      </c>
      <c r="Z20" s="193">
        <f t="shared" si="66"/>
        <v>133</v>
      </c>
      <c r="AA20" s="55">
        <f>Z20</f>
        <v>133</v>
      </c>
      <c r="AB20" s="228">
        <v>73</v>
      </c>
      <c r="AC20" s="175">
        <f t="shared" si="67"/>
        <v>0.56589147286821706</v>
      </c>
      <c r="AD20" s="112">
        <v>56</v>
      </c>
      <c r="AE20" s="178">
        <f t="shared" si="68"/>
        <v>0.43410852713178294</v>
      </c>
      <c r="AF20" s="193">
        <f t="shared" si="69"/>
        <v>129</v>
      </c>
      <c r="AG20" s="55">
        <f>AF20</f>
        <v>129</v>
      </c>
      <c r="AH20" s="226">
        <v>73</v>
      </c>
      <c r="AI20" s="197">
        <f t="shared" si="18"/>
        <v>0.56153846153846154</v>
      </c>
      <c r="AJ20" s="146">
        <v>57</v>
      </c>
      <c r="AK20" s="227">
        <f t="shared" si="19"/>
        <v>0.43846153846153846</v>
      </c>
      <c r="AL20" s="186">
        <f t="shared" si="70"/>
        <v>130</v>
      </c>
      <c r="AM20" s="55">
        <f>AL20</f>
        <v>130</v>
      </c>
      <c r="AN20" s="226">
        <v>83</v>
      </c>
      <c r="AO20" s="197">
        <f t="shared" si="21"/>
        <v>0.54605263157894735</v>
      </c>
      <c r="AP20" s="146">
        <v>69</v>
      </c>
      <c r="AQ20" s="227">
        <f t="shared" si="22"/>
        <v>0.45394736842105265</v>
      </c>
      <c r="AR20" s="186">
        <f t="shared" si="71"/>
        <v>152</v>
      </c>
      <c r="AS20" s="55">
        <f>AR20</f>
        <v>152</v>
      </c>
      <c r="AT20" s="226">
        <v>83</v>
      </c>
      <c r="AU20" s="197">
        <f t="shared" si="24"/>
        <v>0.54605263157894735</v>
      </c>
      <c r="AV20" s="146">
        <v>69</v>
      </c>
      <c r="AW20" s="227">
        <f t="shared" si="25"/>
        <v>0.45394736842105265</v>
      </c>
      <c r="AX20" s="186">
        <f t="shared" si="72"/>
        <v>152</v>
      </c>
      <c r="AY20" s="158">
        <f>AX20</f>
        <v>152</v>
      </c>
      <c r="AZ20" s="226">
        <v>85</v>
      </c>
      <c r="BA20" s="197">
        <f t="shared" si="27"/>
        <v>0.56666666666666665</v>
      </c>
      <c r="BB20" s="146">
        <v>65</v>
      </c>
      <c r="BC20" s="227">
        <f t="shared" si="28"/>
        <v>0.43333333333333335</v>
      </c>
      <c r="BD20" s="186">
        <f t="shared" si="73"/>
        <v>150</v>
      </c>
      <c r="BE20" s="55">
        <f>BD20</f>
        <v>150</v>
      </c>
      <c r="BF20" s="226">
        <v>84</v>
      </c>
      <c r="BG20" s="197">
        <f t="shared" si="30"/>
        <v>0.5714285714285714</v>
      </c>
      <c r="BH20" s="146">
        <v>63</v>
      </c>
      <c r="BI20" s="227">
        <f t="shared" si="31"/>
        <v>0.42857142857142855</v>
      </c>
      <c r="BJ20" s="186">
        <f t="shared" si="74"/>
        <v>147</v>
      </c>
      <c r="BK20" s="55">
        <f>BJ20</f>
        <v>147</v>
      </c>
      <c r="BL20" s="226">
        <v>84</v>
      </c>
      <c r="BM20" s="197">
        <f t="shared" ref="BM20" si="85">BL20/BP20</f>
        <v>0.5714285714285714</v>
      </c>
      <c r="BN20" s="146">
        <v>63</v>
      </c>
      <c r="BO20" s="227">
        <f t="shared" ref="BO20" si="86">BN20/BP20</f>
        <v>0.42857142857142855</v>
      </c>
      <c r="BP20" s="186">
        <f t="shared" si="75"/>
        <v>147</v>
      </c>
      <c r="BQ20" s="55">
        <f>BP20</f>
        <v>147</v>
      </c>
      <c r="BR20" s="226">
        <v>84</v>
      </c>
      <c r="BS20" s="197">
        <f t="shared" ref="BS20" si="87">BR20/BV20</f>
        <v>0.57931034482758625</v>
      </c>
      <c r="BT20" s="146">
        <v>61</v>
      </c>
      <c r="BU20" s="227">
        <f t="shared" ref="BU20" si="88">BT20/BV20</f>
        <v>0.4206896551724138</v>
      </c>
      <c r="BV20" s="186">
        <f t="shared" si="76"/>
        <v>145</v>
      </c>
      <c r="BW20" s="55">
        <f>BV20</f>
        <v>145</v>
      </c>
      <c r="BX20" s="277">
        <f t="shared" si="77"/>
        <v>-2</v>
      </c>
      <c r="BY20" s="278">
        <f t="shared" si="78"/>
        <v>-2</v>
      </c>
      <c r="BZ20" s="277">
        <f t="shared" si="79"/>
        <v>2</v>
      </c>
      <c r="CA20" s="278">
        <f t="shared" si="80"/>
        <v>2</v>
      </c>
    </row>
    <row r="21" spans="1:82" s="19" customFormat="1" ht="16.5" customHeight="1" x14ac:dyDescent="0.2">
      <c r="A21" s="301"/>
      <c r="B21" s="8" t="s">
        <v>64</v>
      </c>
      <c r="C21" s="162" t="s">
        <v>52</v>
      </c>
      <c r="D21" s="113">
        <v>0</v>
      </c>
      <c r="E21" s="175">
        <v>0</v>
      </c>
      <c r="F21" s="112">
        <v>0</v>
      </c>
      <c r="G21" s="178">
        <v>0</v>
      </c>
      <c r="H21" s="186">
        <f t="shared" si="57"/>
        <v>0</v>
      </c>
      <c r="I21" s="55">
        <f>H21</f>
        <v>0</v>
      </c>
      <c r="J21" s="226">
        <v>0</v>
      </c>
      <c r="K21" s="197">
        <v>0</v>
      </c>
      <c r="L21" s="146">
        <v>0</v>
      </c>
      <c r="M21" s="227">
        <v>0</v>
      </c>
      <c r="N21" s="186">
        <f t="shared" si="60"/>
        <v>0</v>
      </c>
      <c r="O21" s="55">
        <f>N21</f>
        <v>0</v>
      </c>
      <c r="P21" s="226">
        <v>0</v>
      </c>
      <c r="Q21" s="197">
        <v>0</v>
      </c>
      <c r="R21" s="146">
        <v>0</v>
      </c>
      <c r="S21" s="227">
        <v>0</v>
      </c>
      <c r="T21" s="193">
        <f t="shared" si="63"/>
        <v>0</v>
      </c>
      <c r="U21" s="55">
        <f>T21</f>
        <v>0</v>
      </c>
      <c r="V21" s="228">
        <v>0</v>
      </c>
      <c r="W21" s="175">
        <v>0</v>
      </c>
      <c r="X21" s="112">
        <v>0</v>
      </c>
      <c r="Y21" s="178">
        <v>0</v>
      </c>
      <c r="Z21" s="193">
        <f t="shared" si="66"/>
        <v>0</v>
      </c>
      <c r="AA21" s="55">
        <f>Z21</f>
        <v>0</v>
      </c>
      <c r="AB21" s="228">
        <v>0</v>
      </c>
      <c r="AC21" s="175">
        <v>0</v>
      </c>
      <c r="AD21" s="112">
        <v>0</v>
      </c>
      <c r="AE21" s="178">
        <v>0</v>
      </c>
      <c r="AF21" s="193">
        <f t="shared" si="69"/>
        <v>0</v>
      </c>
      <c r="AG21" s="55">
        <f>AF21</f>
        <v>0</v>
      </c>
      <c r="AH21" s="226">
        <v>0</v>
      </c>
      <c r="AI21" s="197">
        <v>0</v>
      </c>
      <c r="AJ21" s="146">
        <v>0</v>
      </c>
      <c r="AK21" s="227">
        <v>0</v>
      </c>
      <c r="AL21" s="186">
        <f t="shared" si="70"/>
        <v>0</v>
      </c>
      <c r="AM21" s="55">
        <f>AL21</f>
        <v>0</v>
      </c>
      <c r="AN21" s="226">
        <v>0</v>
      </c>
      <c r="AO21" s="197">
        <v>0</v>
      </c>
      <c r="AP21" s="146">
        <v>0</v>
      </c>
      <c r="AQ21" s="227">
        <v>0</v>
      </c>
      <c r="AR21" s="186">
        <f t="shared" si="71"/>
        <v>0</v>
      </c>
      <c r="AS21" s="55">
        <f>AR21</f>
        <v>0</v>
      </c>
      <c r="AT21" s="226">
        <v>0</v>
      </c>
      <c r="AU21" s="197">
        <v>0</v>
      </c>
      <c r="AV21" s="146">
        <v>0</v>
      </c>
      <c r="AW21" s="227">
        <v>0</v>
      </c>
      <c r="AX21" s="186">
        <f t="shared" si="72"/>
        <v>0</v>
      </c>
      <c r="AY21" s="158">
        <f>AX21</f>
        <v>0</v>
      </c>
      <c r="AZ21" s="226">
        <v>0</v>
      </c>
      <c r="BA21" s="197">
        <v>0</v>
      </c>
      <c r="BB21" s="146">
        <v>0</v>
      </c>
      <c r="BC21" s="227">
        <v>0</v>
      </c>
      <c r="BD21" s="186">
        <f t="shared" si="73"/>
        <v>0</v>
      </c>
      <c r="BE21" s="55">
        <f>BD21</f>
        <v>0</v>
      </c>
      <c r="BF21" s="226">
        <v>0</v>
      </c>
      <c r="BG21" s="197">
        <v>0</v>
      </c>
      <c r="BH21" s="146">
        <v>0</v>
      </c>
      <c r="BI21" s="227">
        <v>0</v>
      </c>
      <c r="BJ21" s="186">
        <f t="shared" si="74"/>
        <v>0</v>
      </c>
      <c r="BK21" s="55">
        <f>BJ21</f>
        <v>0</v>
      </c>
      <c r="BL21" s="226">
        <v>0</v>
      </c>
      <c r="BM21" s="197">
        <v>0</v>
      </c>
      <c r="BN21" s="146">
        <v>0</v>
      </c>
      <c r="BO21" s="227">
        <v>0</v>
      </c>
      <c r="BP21" s="186">
        <f t="shared" si="75"/>
        <v>0</v>
      </c>
      <c r="BQ21" s="55">
        <f>BP21</f>
        <v>0</v>
      </c>
      <c r="BR21" s="226">
        <v>0</v>
      </c>
      <c r="BS21" s="197">
        <v>0</v>
      </c>
      <c r="BT21" s="146">
        <v>0</v>
      </c>
      <c r="BU21" s="227">
        <v>0</v>
      </c>
      <c r="BV21" s="186">
        <f t="shared" si="76"/>
        <v>0</v>
      </c>
      <c r="BW21" s="55">
        <f>BV21</f>
        <v>0</v>
      </c>
      <c r="BX21" s="277">
        <f t="shared" si="77"/>
        <v>0</v>
      </c>
      <c r="BY21" s="278">
        <f t="shared" si="78"/>
        <v>0</v>
      </c>
      <c r="BZ21" s="277">
        <f t="shared" si="79"/>
        <v>0</v>
      </c>
      <c r="CA21" s="278">
        <f t="shared" si="80"/>
        <v>0</v>
      </c>
    </row>
    <row r="22" spans="1:82" s="19" customFormat="1" ht="16.5" customHeight="1" x14ac:dyDescent="0.2">
      <c r="A22" s="301"/>
      <c r="B22" s="8" t="s">
        <v>65</v>
      </c>
      <c r="C22" s="162" t="s">
        <v>60</v>
      </c>
      <c r="D22" s="113">
        <v>82</v>
      </c>
      <c r="E22" s="175">
        <f t="shared" si="55"/>
        <v>0.44565217391304346</v>
      </c>
      <c r="F22" s="112">
        <v>102</v>
      </c>
      <c r="G22" s="178">
        <f t="shared" si="56"/>
        <v>0.55434782608695654</v>
      </c>
      <c r="H22" s="186">
        <f t="shared" si="57"/>
        <v>184</v>
      </c>
      <c r="I22" s="55">
        <f>H22*0.16</f>
        <v>29.44</v>
      </c>
      <c r="J22" s="226">
        <v>97</v>
      </c>
      <c r="K22" s="197">
        <f t="shared" si="58"/>
        <v>0.48499999999999999</v>
      </c>
      <c r="L22" s="146">
        <v>103</v>
      </c>
      <c r="M22" s="227">
        <f t="shared" si="59"/>
        <v>0.51500000000000001</v>
      </c>
      <c r="N22" s="186">
        <f t="shared" si="60"/>
        <v>200</v>
      </c>
      <c r="O22" s="55">
        <f>N22*0.16</f>
        <v>32</v>
      </c>
      <c r="P22" s="226">
        <v>97</v>
      </c>
      <c r="Q22" s="197">
        <f t="shared" si="61"/>
        <v>0.48258706467661694</v>
      </c>
      <c r="R22" s="146">
        <v>104</v>
      </c>
      <c r="S22" s="227">
        <f t="shared" si="62"/>
        <v>0.51741293532338306</v>
      </c>
      <c r="T22" s="193">
        <f t="shared" si="63"/>
        <v>201</v>
      </c>
      <c r="U22" s="55">
        <f>T22*0.16</f>
        <v>32.160000000000004</v>
      </c>
      <c r="V22" s="228">
        <v>93</v>
      </c>
      <c r="W22" s="175">
        <f t="shared" si="64"/>
        <v>0.47692307692307695</v>
      </c>
      <c r="X22" s="112">
        <v>102</v>
      </c>
      <c r="Y22" s="178">
        <f t="shared" si="65"/>
        <v>0.52307692307692311</v>
      </c>
      <c r="Z22" s="193">
        <f t="shared" si="66"/>
        <v>195</v>
      </c>
      <c r="AA22" s="55">
        <f>Z22*0.16</f>
        <v>31.2</v>
      </c>
      <c r="AB22" s="228">
        <v>54</v>
      </c>
      <c r="AC22" s="175">
        <f t="shared" si="67"/>
        <v>0.52941176470588236</v>
      </c>
      <c r="AD22" s="112">
        <v>48</v>
      </c>
      <c r="AE22" s="178">
        <f t="shared" si="68"/>
        <v>0.47058823529411764</v>
      </c>
      <c r="AF22" s="193">
        <f t="shared" si="69"/>
        <v>102</v>
      </c>
      <c r="AG22" s="55">
        <f>AF22*0.16</f>
        <v>16.32</v>
      </c>
      <c r="AH22" s="226">
        <v>37</v>
      </c>
      <c r="AI22" s="197">
        <f t="shared" si="18"/>
        <v>0.55223880597014929</v>
      </c>
      <c r="AJ22" s="146">
        <v>30</v>
      </c>
      <c r="AK22" s="227">
        <f t="shared" si="19"/>
        <v>0.44776119402985076</v>
      </c>
      <c r="AL22" s="186">
        <f t="shared" si="70"/>
        <v>67</v>
      </c>
      <c r="AM22" s="55">
        <f>AL22*0.16</f>
        <v>10.72</v>
      </c>
      <c r="AN22" s="226">
        <v>34</v>
      </c>
      <c r="AO22" s="197">
        <f t="shared" si="21"/>
        <v>0.61818181818181817</v>
      </c>
      <c r="AP22" s="146">
        <v>21</v>
      </c>
      <c r="AQ22" s="227">
        <f t="shared" si="22"/>
        <v>0.38181818181818183</v>
      </c>
      <c r="AR22" s="186">
        <f t="shared" si="71"/>
        <v>55</v>
      </c>
      <c r="AS22" s="55">
        <f>AR22*0.16</f>
        <v>8.8000000000000007</v>
      </c>
      <c r="AT22" s="226">
        <v>34</v>
      </c>
      <c r="AU22" s="197">
        <f t="shared" si="24"/>
        <v>0.62962962962962965</v>
      </c>
      <c r="AV22" s="146">
        <v>20</v>
      </c>
      <c r="AW22" s="227">
        <f t="shared" si="25"/>
        <v>0.37037037037037035</v>
      </c>
      <c r="AX22" s="186">
        <f t="shared" si="72"/>
        <v>54</v>
      </c>
      <c r="AY22" s="158">
        <f>AX22*0.16</f>
        <v>8.64</v>
      </c>
      <c r="AZ22" s="226">
        <v>89</v>
      </c>
      <c r="BA22" s="197">
        <f t="shared" si="27"/>
        <v>0.46354166666666669</v>
      </c>
      <c r="BB22" s="146">
        <v>103</v>
      </c>
      <c r="BC22" s="227">
        <f t="shared" si="28"/>
        <v>0.53645833333333337</v>
      </c>
      <c r="BD22" s="186">
        <f t="shared" si="73"/>
        <v>192</v>
      </c>
      <c r="BE22" s="55">
        <f>BD22*0.16</f>
        <v>30.72</v>
      </c>
      <c r="BF22" s="226">
        <v>93</v>
      </c>
      <c r="BG22" s="197">
        <f t="shared" si="30"/>
        <v>0.47692307692307695</v>
      </c>
      <c r="BH22" s="146">
        <v>102</v>
      </c>
      <c r="BI22" s="227">
        <f t="shared" si="31"/>
        <v>0.52307692307692311</v>
      </c>
      <c r="BJ22" s="186">
        <f t="shared" si="74"/>
        <v>195</v>
      </c>
      <c r="BK22" s="55">
        <f>BJ22*0.16</f>
        <v>31.2</v>
      </c>
      <c r="BL22" s="226">
        <v>93</v>
      </c>
      <c r="BM22" s="197">
        <f t="shared" ref="BM22:BM30" si="89">BL22/BP22</f>
        <v>0.47692307692307695</v>
      </c>
      <c r="BN22" s="146">
        <v>102</v>
      </c>
      <c r="BO22" s="227">
        <f t="shared" ref="BO22:BO30" si="90">BN22/BP22</f>
        <v>0.52307692307692311</v>
      </c>
      <c r="BP22" s="186">
        <f t="shared" si="75"/>
        <v>195</v>
      </c>
      <c r="BQ22" s="55">
        <f>BP22*0.16</f>
        <v>31.2</v>
      </c>
      <c r="BR22" s="226">
        <v>93</v>
      </c>
      <c r="BS22" s="197">
        <f t="shared" ref="BS22:BS30" si="91">BR22/BV22</f>
        <v>0.47692307692307695</v>
      </c>
      <c r="BT22" s="146">
        <v>102</v>
      </c>
      <c r="BU22" s="227">
        <f t="shared" ref="BU22:BU30" si="92">BT22/BV22</f>
        <v>0.52307692307692311</v>
      </c>
      <c r="BV22" s="186">
        <f t="shared" si="76"/>
        <v>195</v>
      </c>
      <c r="BW22" s="55">
        <f>BV22*0.16</f>
        <v>31.2</v>
      </c>
      <c r="BX22" s="277">
        <f>BV22-BP22</f>
        <v>0</v>
      </c>
      <c r="BY22" s="278">
        <f t="shared" si="78"/>
        <v>0</v>
      </c>
      <c r="BZ22" s="277">
        <f t="shared" si="79"/>
        <v>11</v>
      </c>
      <c r="CA22" s="278">
        <f t="shared" si="80"/>
        <v>1.759999999999998</v>
      </c>
    </row>
    <row r="23" spans="1:82" s="19" customFormat="1" ht="16.5" customHeight="1" x14ac:dyDescent="0.2">
      <c r="A23" s="301"/>
      <c r="B23" s="8" t="s">
        <v>208</v>
      </c>
      <c r="C23" s="162" t="s">
        <v>52</v>
      </c>
      <c r="D23" s="113">
        <v>0</v>
      </c>
      <c r="E23" s="175">
        <f t="shared" si="55"/>
        <v>0</v>
      </c>
      <c r="F23" s="112">
        <v>2</v>
      </c>
      <c r="G23" s="178">
        <f t="shared" si="56"/>
        <v>1</v>
      </c>
      <c r="H23" s="186">
        <f t="shared" si="57"/>
        <v>2</v>
      </c>
      <c r="I23" s="55">
        <f>H23</f>
        <v>2</v>
      </c>
      <c r="J23" s="226">
        <v>0</v>
      </c>
      <c r="K23" s="197">
        <f t="shared" si="58"/>
        <v>0</v>
      </c>
      <c r="L23" s="146">
        <v>2</v>
      </c>
      <c r="M23" s="227">
        <f t="shared" si="59"/>
        <v>1</v>
      </c>
      <c r="N23" s="186">
        <f t="shared" si="60"/>
        <v>2</v>
      </c>
      <c r="O23" s="55">
        <f>N23</f>
        <v>2</v>
      </c>
      <c r="P23" s="226">
        <v>0</v>
      </c>
      <c r="Q23" s="197">
        <f t="shared" si="61"/>
        <v>0</v>
      </c>
      <c r="R23" s="146">
        <v>2</v>
      </c>
      <c r="S23" s="227">
        <f t="shared" si="62"/>
        <v>1</v>
      </c>
      <c r="T23" s="193">
        <f t="shared" si="63"/>
        <v>2</v>
      </c>
      <c r="U23" s="55">
        <f>T23</f>
        <v>2</v>
      </c>
      <c r="V23" s="228">
        <v>0</v>
      </c>
      <c r="W23" s="175">
        <f t="shared" si="64"/>
        <v>0</v>
      </c>
      <c r="X23" s="112">
        <v>2</v>
      </c>
      <c r="Y23" s="178">
        <f t="shared" si="65"/>
        <v>1</v>
      </c>
      <c r="Z23" s="193">
        <f t="shared" si="66"/>
        <v>2</v>
      </c>
      <c r="AA23" s="55">
        <f>Z23</f>
        <v>2</v>
      </c>
      <c r="AB23" s="228">
        <v>0</v>
      </c>
      <c r="AC23" s="175">
        <f t="shared" si="67"/>
        <v>0</v>
      </c>
      <c r="AD23" s="112">
        <v>2</v>
      </c>
      <c r="AE23" s="178">
        <f t="shared" si="68"/>
        <v>1</v>
      </c>
      <c r="AF23" s="193">
        <f t="shared" si="69"/>
        <v>2</v>
      </c>
      <c r="AG23" s="55">
        <f>AF23</f>
        <v>2</v>
      </c>
      <c r="AH23" s="226">
        <v>0</v>
      </c>
      <c r="AI23" s="197">
        <f t="shared" si="18"/>
        <v>0</v>
      </c>
      <c r="AJ23" s="146">
        <v>2</v>
      </c>
      <c r="AK23" s="227">
        <f t="shared" si="19"/>
        <v>1</v>
      </c>
      <c r="AL23" s="186">
        <f t="shared" si="70"/>
        <v>2</v>
      </c>
      <c r="AM23" s="55">
        <f>AL23</f>
        <v>2</v>
      </c>
      <c r="AN23" s="226">
        <v>0</v>
      </c>
      <c r="AO23" s="197">
        <f t="shared" si="21"/>
        <v>0</v>
      </c>
      <c r="AP23" s="146">
        <v>2</v>
      </c>
      <c r="AQ23" s="227">
        <f t="shared" si="22"/>
        <v>1</v>
      </c>
      <c r="AR23" s="186">
        <f t="shared" si="71"/>
        <v>2</v>
      </c>
      <c r="AS23" s="55">
        <f>AR23</f>
        <v>2</v>
      </c>
      <c r="AT23" s="226">
        <v>0</v>
      </c>
      <c r="AU23" s="197">
        <f t="shared" si="24"/>
        <v>0</v>
      </c>
      <c r="AV23" s="146">
        <v>2</v>
      </c>
      <c r="AW23" s="227">
        <f t="shared" si="25"/>
        <v>1</v>
      </c>
      <c r="AX23" s="186">
        <f t="shared" si="72"/>
        <v>2</v>
      </c>
      <c r="AY23" s="158">
        <f>AX23</f>
        <v>2</v>
      </c>
      <c r="AZ23" s="226">
        <v>0</v>
      </c>
      <c r="BA23" s="197">
        <f t="shared" si="27"/>
        <v>0</v>
      </c>
      <c r="BB23" s="146">
        <v>2</v>
      </c>
      <c r="BC23" s="227">
        <f t="shared" si="28"/>
        <v>1</v>
      </c>
      <c r="BD23" s="186">
        <f t="shared" si="73"/>
        <v>2</v>
      </c>
      <c r="BE23" s="55">
        <f>BD23</f>
        <v>2</v>
      </c>
      <c r="BF23" s="226">
        <v>1</v>
      </c>
      <c r="BG23" s="197">
        <f t="shared" si="30"/>
        <v>0.5</v>
      </c>
      <c r="BH23" s="146">
        <v>1</v>
      </c>
      <c r="BI23" s="227">
        <f t="shared" si="31"/>
        <v>0.5</v>
      </c>
      <c r="BJ23" s="186">
        <f t="shared" si="74"/>
        <v>2</v>
      </c>
      <c r="BK23" s="55">
        <f>BJ23</f>
        <v>2</v>
      </c>
      <c r="BL23" s="226">
        <v>1</v>
      </c>
      <c r="BM23" s="197">
        <f t="shared" si="89"/>
        <v>0.5</v>
      </c>
      <c r="BN23" s="146">
        <v>1</v>
      </c>
      <c r="BO23" s="227">
        <f t="shared" si="90"/>
        <v>0.5</v>
      </c>
      <c r="BP23" s="186">
        <f t="shared" si="75"/>
        <v>2</v>
      </c>
      <c r="BQ23" s="55">
        <f>BP23</f>
        <v>2</v>
      </c>
      <c r="BR23" s="226">
        <v>1</v>
      </c>
      <c r="BS23" s="197">
        <f t="shared" si="91"/>
        <v>0.5</v>
      </c>
      <c r="BT23" s="146">
        <v>1</v>
      </c>
      <c r="BU23" s="227">
        <f t="shared" si="92"/>
        <v>0.5</v>
      </c>
      <c r="BV23" s="186">
        <f t="shared" si="76"/>
        <v>2</v>
      </c>
      <c r="BW23" s="55">
        <f>BV23</f>
        <v>2</v>
      </c>
      <c r="BX23" s="277">
        <f t="shared" si="77"/>
        <v>0</v>
      </c>
      <c r="BY23" s="278">
        <f t="shared" si="78"/>
        <v>0</v>
      </c>
      <c r="BZ23" s="277">
        <f t="shared" si="79"/>
        <v>0</v>
      </c>
      <c r="CA23" s="278">
        <f t="shared" si="80"/>
        <v>0</v>
      </c>
    </row>
    <row r="24" spans="1:82" s="19" customFormat="1" ht="16.5" customHeight="1" x14ac:dyDescent="0.2">
      <c r="A24" s="301"/>
      <c r="B24" s="39" t="s">
        <v>66</v>
      </c>
      <c r="C24" s="165" t="s">
        <v>52</v>
      </c>
      <c r="D24" s="113">
        <v>128</v>
      </c>
      <c r="E24" s="175">
        <f t="shared" si="55"/>
        <v>0.52244897959183678</v>
      </c>
      <c r="F24" s="112">
        <v>117</v>
      </c>
      <c r="G24" s="178">
        <f t="shared" si="56"/>
        <v>0.47755102040816327</v>
      </c>
      <c r="H24" s="186">
        <f t="shared" si="57"/>
        <v>245</v>
      </c>
      <c r="I24" s="55">
        <f>H24</f>
        <v>245</v>
      </c>
      <c r="J24" s="226">
        <v>139</v>
      </c>
      <c r="K24" s="197">
        <f t="shared" si="58"/>
        <v>0.53053435114503822</v>
      </c>
      <c r="L24" s="146">
        <v>123</v>
      </c>
      <c r="M24" s="227">
        <f t="shared" si="59"/>
        <v>0.46946564885496184</v>
      </c>
      <c r="N24" s="186">
        <f t="shared" si="60"/>
        <v>262</v>
      </c>
      <c r="O24" s="55">
        <f>N24</f>
        <v>262</v>
      </c>
      <c r="P24" s="226">
        <v>143</v>
      </c>
      <c r="Q24" s="197">
        <f t="shared" si="61"/>
        <v>0.53759398496240607</v>
      </c>
      <c r="R24" s="146">
        <v>123</v>
      </c>
      <c r="S24" s="227">
        <f t="shared" si="62"/>
        <v>0.46240601503759399</v>
      </c>
      <c r="T24" s="193">
        <f t="shared" si="63"/>
        <v>266</v>
      </c>
      <c r="U24" s="55">
        <f>T24</f>
        <v>266</v>
      </c>
      <c r="V24" s="228">
        <v>145</v>
      </c>
      <c r="W24" s="175">
        <f t="shared" si="64"/>
        <v>0.53703703703703709</v>
      </c>
      <c r="X24" s="112">
        <v>125</v>
      </c>
      <c r="Y24" s="178">
        <f t="shared" si="65"/>
        <v>0.46296296296296297</v>
      </c>
      <c r="Z24" s="193">
        <f t="shared" si="66"/>
        <v>270</v>
      </c>
      <c r="AA24" s="55">
        <f>Z24</f>
        <v>270</v>
      </c>
      <c r="AB24" s="228">
        <v>146</v>
      </c>
      <c r="AC24" s="175">
        <f t="shared" si="67"/>
        <v>0.53874538745387457</v>
      </c>
      <c r="AD24" s="112">
        <v>125</v>
      </c>
      <c r="AE24" s="178">
        <f t="shared" si="68"/>
        <v>0.46125461254612549</v>
      </c>
      <c r="AF24" s="193">
        <f t="shared" si="69"/>
        <v>271</v>
      </c>
      <c r="AG24" s="55">
        <f>AF24</f>
        <v>271</v>
      </c>
      <c r="AH24" s="226">
        <v>146</v>
      </c>
      <c r="AI24" s="197">
        <f t="shared" si="18"/>
        <v>0.54074074074074074</v>
      </c>
      <c r="AJ24" s="146">
        <v>124</v>
      </c>
      <c r="AK24" s="227">
        <f t="shared" si="19"/>
        <v>0.45925925925925926</v>
      </c>
      <c r="AL24" s="186">
        <f t="shared" si="70"/>
        <v>270</v>
      </c>
      <c r="AM24" s="55">
        <f>AL24</f>
        <v>270</v>
      </c>
      <c r="AN24" s="226">
        <v>132</v>
      </c>
      <c r="AO24" s="197">
        <f t="shared" si="21"/>
        <v>0.5477178423236515</v>
      </c>
      <c r="AP24" s="146">
        <v>109</v>
      </c>
      <c r="AQ24" s="227">
        <f t="shared" si="22"/>
        <v>0.45228215767634855</v>
      </c>
      <c r="AR24" s="186">
        <f t="shared" si="71"/>
        <v>241</v>
      </c>
      <c r="AS24" s="55">
        <f>AR24</f>
        <v>241</v>
      </c>
      <c r="AT24" s="226">
        <v>116</v>
      </c>
      <c r="AU24" s="197">
        <f t="shared" si="24"/>
        <v>0.54976303317535546</v>
      </c>
      <c r="AV24" s="146">
        <v>95</v>
      </c>
      <c r="AW24" s="227">
        <f t="shared" si="25"/>
        <v>0.45023696682464454</v>
      </c>
      <c r="AX24" s="186">
        <f t="shared" si="72"/>
        <v>211</v>
      </c>
      <c r="AY24" s="158">
        <f>AX24</f>
        <v>211</v>
      </c>
      <c r="AZ24" s="226">
        <v>126</v>
      </c>
      <c r="BA24" s="197">
        <f t="shared" si="27"/>
        <v>0.51639344262295084</v>
      </c>
      <c r="BB24" s="146">
        <v>118</v>
      </c>
      <c r="BC24" s="227">
        <f t="shared" si="28"/>
        <v>0.48360655737704916</v>
      </c>
      <c r="BD24" s="186">
        <f t="shared" si="73"/>
        <v>244</v>
      </c>
      <c r="BE24" s="55">
        <f>BD24</f>
        <v>244</v>
      </c>
      <c r="BF24" s="226">
        <v>136</v>
      </c>
      <c r="BG24" s="197">
        <f t="shared" si="30"/>
        <v>0.51908396946564883</v>
      </c>
      <c r="BH24" s="146">
        <v>126</v>
      </c>
      <c r="BI24" s="227">
        <f t="shared" si="31"/>
        <v>0.48091603053435117</v>
      </c>
      <c r="BJ24" s="186">
        <f t="shared" si="74"/>
        <v>262</v>
      </c>
      <c r="BK24" s="55">
        <f>BJ24</f>
        <v>262</v>
      </c>
      <c r="BL24" s="226">
        <v>139</v>
      </c>
      <c r="BM24" s="197">
        <f t="shared" si="89"/>
        <v>0.51672862453531598</v>
      </c>
      <c r="BN24" s="146">
        <v>130</v>
      </c>
      <c r="BO24" s="227">
        <f t="shared" si="90"/>
        <v>0.48327137546468402</v>
      </c>
      <c r="BP24" s="186">
        <f t="shared" si="75"/>
        <v>269</v>
      </c>
      <c r="BQ24" s="55">
        <f>BP24</f>
        <v>269</v>
      </c>
      <c r="BR24" s="226">
        <v>140</v>
      </c>
      <c r="BS24" s="197">
        <f t="shared" si="91"/>
        <v>0.51282051282051277</v>
      </c>
      <c r="BT24" s="146">
        <v>133</v>
      </c>
      <c r="BU24" s="227">
        <f t="shared" si="92"/>
        <v>0.48717948717948717</v>
      </c>
      <c r="BV24" s="186">
        <f t="shared" si="76"/>
        <v>273</v>
      </c>
      <c r="BW24" s="55">
        <f>BV24</f>
        <v>273</v>
      </c>
      <c r="BX24" s="277">
        <f t="shared" si="77"/>
        <v>4</v>
      </c>
      <c r="BY24" s="278">
        <f t="shared" si="78"/>
        <v>4</v>
      </c>
      <c r="BZ24" s="277">
        <f t="shared" si="79"/>
        <v>28</v>
      </c>
      <c r="CA24" s="278">
        <f t="shared" si="80"/>
        <v>28</v>
      </c>
    </row>
    <row r="25" spans="1:82" s="19" customFormat="1" ht="16.5" customHeight="1" x14ac:dyDescent="0.2">
      <c r="A25" s="301"/>
      <c r="B25" s="39" t="s">
        <v>66</v>
      </c>
      <c r="C25" s="165" t="s">
        <v>56</v>
      </c>
      <c r="D25" s="113">
        <v>6</v>
      </c>
      <c r="E25" s="175">
        <f t="shared" si="55"/>
        <v>0.4</v>
      </c>
      <c r="F25" s="112">
        <v>9</v>
      </c>
      <c r="G25" s="178">
        <f t="shared" si="56"/>
        <v>0.6</v>
      </c>
      <c r="H25" s="186">
        <f t="shared" si="57"/>
        <v>15</v>
      </c>
      <c r="I25" s="55">
        <f>H25*0.32</f>
        <v>4.8</v>
      </c>
      <c r="J25" s="226">
        <v>8</v>
      </c>
      <c r="K25" s="197">
        <f t="shared" si="58"/>
        <v>0.42105263157894735</v>
      </c>
      <c r="L25" s="146">
        <v>11</v>
      </c>
      <c r="M25" s="227">
        <f t="shared" si="59"/>
        <v>0.57894736842105265</v>
      </c>
      <c r="N25" s="186">
        <f t="shared" si="60"/>
        <v>19</v>
      </c>
      <c r="O25" s="55">
        <f>N25*0.32</f>
        <v>6.08</v>
      </c>
      <c r="P25" s="226">
        <v>9</v>
      </c>
      <c r="Q25" s="197">
        <f t="shared" si="61"/>
        <v>0.36</v>
      </c>
      <c r="R25" s="146">
        <v>16</v>
      </c>
      <c r="S25" s="227">
        <f t="shared" si="62"/>
        <v>0.64</v>
      </c>
      <c r="T25" s="193">
        <f t="shared" si="63"/>
        <v>25</v>
      </c>
      <c r="U25" s="55">
        <f>T25*0.32</f>
        <v>8</v>
      </c>
      <c r="V25" s="228">
        <v>9</v>
      </c>
      <c r="W25" s="175">
        <f t="shared" si="64"/>
        <v>0.36</v>
      </c>
      <c r="X25" s="112">
        <v>16</v>
      </c>
      <c r="Y25" s="178">
        <f t="shared" si="65"/>
        <v>0.64</v>
      </c>
      <c r="Z25" s="193">
        <f t="shared" si="66"/>
        <v>25</v>
      </c>
      <c r="AA25" s="55">
        <f>Z25*0.32</f>
        <v>8</v>
      </c>
      <c r="AB25" s="228">
        <v>9</v>
      </c>
      <c r="AC25" s="175">
        <f t="shared" si="67"/>
        <v>0.36</v>
      </c>
      <c r="AD25" s="112">
        <v>16</v>
      </c>
      <c r="AE25" s="178">
        <f t="shared" si="68"/>
        <v>0.64</v>
      </c>
      <c r="AF25" s="193">
        <f t="shared" si="69"/>
        <v>25</v>
      </c>
      <c r="AG25" s="55">
        <f>AF25*0.32</f>
        <v>8</v>
      </c>
      <c r="AH25" s="226">
        <v>8</v>
      </c>
      <c r="AI25" s="197">
        <f t="shared" si="18"/>
        <v>0.33333333333333331</v>
      </c>
      <c r="AJ25" s="146">
        <v>16</v>
      </c>
      <c r="AK25" s="227">
        <f t="shared" si="19"/>
        <v>0.66666666666666663</v>
      </c>
      <c r="AL25" s="186">
        <f t="shared" si="70"/>
        <v>24</v>
      </c>
      <c r="AM25" s="55">
        <f>AL25*0.32</f>
        <v>7.68</v>
      </c>
      <c r="AN25" s="226">
        <v>8</v>
      </c>
      <c r="AO25" s="197">
        <f t="shared" si="21"/>
        <v>0.36363636363636365</v>
      </c>
      <c r="AP25" s="146">
        <v>14</v>
      </c>
      <c r="AQ25" s="227">
        <f t="shared" si="22"/>
        <v>0.63636363636363635</v>
      </c>
      <c r="AR25" s="186">
        <f t="shared" si="71"/>
        <v>22</v>
      </c>
      <c r="AS25" s="55">
        <f>AR25*0.32</f>
        <v>7.04</v>
      </c>
      <c r="AT25" s="226">
        <v>5</v>
      </c>
      <c r="AU25" s="197">
        <f t="shared" si="24"/>
        <v>0.33333333333333331</v>
      </c>
      <c r="AV25" s="146">
        <v>10</v>
      </c>
      <c r="AW25" s="227">
        <f t="shared" si="25"/>
        <v>0.66666666666666663</v>
      </c>
      <c r="AX25" s="186">
        <f t="shared" si="72"/>
        <v>15</v>
      </c>
      <c r="AY25" s="158">
        <f>AX25*0.32</f>
        <v>4.8</v>
      </c>
      <c r="AZ25" s="226">
        <v>8</v>
      </c>
      <c r="BA25" s="197">
        <f t="shared" si="27"/>
        <v>0.42105263157894735</v>
      </c>
      <c r="BB25" s="146">
        <v>11</v>
      </c>
      <c r="BC25" s="227">
        <f t="shared" si="28"/>
        <v>0.57894736842105265</v>
      </c>
      <c r="BD25" s="186">
        <f t="shared" si="73"/>
        <v>19</v>
      </c>
      <c r="BE25" s="55">
        <f>BD25*0.32</f>
        <v>6.08</v>
      </c>
      <c r="BF25" s="226">
        <v>10</v>
      </c>
      <c r="BG25" s="197">
        <f t="shared" si="30"/>
        <v>0.4</v>
      </c>
      <c r="BH25" s="146">
        <v>15</v>
      </c>
      <c r="BI25" s="227">
        <f t="shared" si="31"/>
        <v>0.6</v>
      </c>
      <c r="BJ25" s="186">
        <f t="shared" si="74"/>
        <v>25</v>
      </c>
      <c r="BK25" s="55">
        <f>BJ25*0.32</f>
        <v>8</v>
      </c>
      <c r="BL25" s="226">
        <v>11</v>
      </c>
      <c r="BM25" s="197">
        <f t="shared" si="89"/>
        <v>0.44</v>
      </c>
      <c r="BN25" s="146">
        <v>14</v>
      </c>
      <c r="BO25" s="227">
        <f t="shared" si="90"/>
        <v>0.56000000000000005</v>
      </c>
      <c r="BP25" s="186">
        <f t="shared" si="75"/>
        <v>25</v>
      </c>
      <c r="BQ25" s="55">
        <f>BP25*0.32</f>
        <v>8</v>
      </c>
      <c r="BR25" s="226">
        <v>9</v>
      </c>
      <c r="BS25" s="197">
        <f t="shared" si="91"/>
        <v>0.40909090909090912</v>
      </c>
      <c r="BT25" s="146">
        <v>13</v>
      </c>
      <c r="BU25" s="227">
        <f t="shared" si="92"/>
        <v>0.59090909090909094</v>
      </c>
      <c r="BV25" s="186">
        <f t="shared" si="76"/>
        <v>22</v>
      </c>
      <c r="BW25" s="55">
        <f>BV25*0.32</f>
        <v>7.04</v>
      </c>
      <c r="BX25" s="277">
        <f t="shared" si="77"/>
        <v>-3</v>
      </c>
      <c r="BY25" s="278">
        <f t="shared" si="78"/>
        <v>-0.96</v>
      </c>
      <c r="BZ25" s="277">
        <f t="shared" si="79"/>
        <v>7</v>
      </c>
      <c r="CA25" s="278">
        <f t="shared" si="80"/>
        <v>2.2400000000000002</v>
      </c>
    </row>
    <row r="26" spans="1:82" s="19" customFormat="1" ht="16.5" customHeight="1" x14ac:dyDescent="0.2">
      <c r="A26" s="301"/>
      <c r="B26" s="39" t="s">
        <v>66</v>
      </c>
      <c r="C26" s="165" t="s">
        <v>58</v>
      </c>
      <c r="D26" s="113">
        <v>6</v>
      </c>
      <c r="E26" s="175">
        <f t="shared" si="55"/>
        <v>0.46153846153846156</v>
      </c>
      <c r="F26" s="112">
        <v>7</v>
      </c>
      <c r="G26" s="178">
        <f t="shared" si="56"/>
        <v>0.53846153846153844</v>
      </c>
      <c r="H26" s="186">
        <f t="shared" si="57"/>
        <v>13</v>
      </c>
      <c r="I26" s="55">
        <f>H26*0.27</f>
        <v>3.5100000000000002</v>
      </c>
      <c r="J26" s="226">
        <v>9</v>
      </c>
      <c r="K26" s="197">
        <f t="shared" si="58"/>
        <v>0.6</v>
      </c>
      <c r="L26" s="146">
        <v>6</v>
      </c>
      <c r="M26" s="227">
        <f t="shared" si="59"/>
        <v>0.4</v>
      </c>
      <c r="N26" s="186">
        <f t="shared" si="60"/>
        <v>15</v>
      </c>
      <c r="O26" s="55">
        <f>N26*0.27</f>
        <v>4.0500000000000007</v>
      </c>
      <c r="P26" s="226">
        <v>9</v>
      </c>
      <c r="Q26" s="197">
        <f t="shared" si="61"/>
        <v>0.6428571428571429</v>
      </c>
      <c r="R26" s="146">
        <v>5</v>
      </c>
      <c r="S26" s="227">
        <f t="shared" si="62"/>
        <v>0.35714285714285715</v>
      </c>
      <c r="T26" s="193">
        <f t="shared" si="63"/>
        <v>14</v>
      </c>
      <c r="U26" s="55">
        <f>T26*0.27</f>
        <v>3.7800000000000002</v>
      </c>
      <c r="V26" s="228">
        <v>7</v>
      </c>
      <c r="W26" s="175">
        <f t="shared" si="64"/>
        <v>0.58333333333333337</v>
      </c>
      <c r="X26" s="112">
        <v>5</v>
      </c>
      <c r="Y26" s="178">
        <f t="shared" si="65"/>
        <v>0.41666666666666669</v>
      </c>
      <c r="Z26" s="193">
        <f t="shared" si="66"/>
        <v>12</v>
      </c>
      <c r="AA26" s="55">
        <f>Z26*0.27</f>
        <v>3.24</v>
      </c>
      <c r="AB26" s="228">
        <v>7</v>
      </c>
      <c r="AC26" s="175">
        <f t="shared" si="67"/>
        <v>0.58333333333333337</v>
      </c>
      <c r="AD26" s="112">
        <v>5</v>
      </c>
      <c r="AE26" s="178">
        <f t="shared" si="68"/>
        <v>0.41666666666666669</v>
      </c>
      <c r="AF26" s="193">
        <f t="shared" si="69"/>
        <v>12</v>
      </c>
      <c r="AG26" s="55">
        <f>AF26*0.27</f>
        <v>3.24</v>
      </c>
      <c r="AH26" s="226">
        <v>7</v>
      </c>
      <c r="AI26" s="197">
        <f t="shared" si="18"/>
        <v>0.58333333333333337</v>
      </c>
      <c r="AJ26" s="146">
        <v>5</v>
      </c>
      <c r="AK26" s="227">
        <f t="shared" si="19"/>
        <v>0.41666666666666669</v>
      </c>
      <c r="AL26" s="186">
        <f t="shared" si="70"/>
        <v>12</v>
      </c>
      <c r="AM26" s="55">
        <f>AL26*0.27</f>
        <v>3.24</v>
      </c>
      <c r="AN26" s="226">
        <v>6</v>
      </c>
      <c r="AO26" s="197">
        <f t="shared" si="21"/>
        <v>0.54545454545454541</v>
      </c>
      <c r="AP26" s="146">
        <v>5</v>
      </c>
      <c r="AQ26" s="227">
        <f t="shared" si="22"/>
        <v>0.45454545454545453</v>
      </c>
      <c r="AR26" s="186">
        <f t="shared" si="71"/>
        <v>11</v>
      </c>
      <c r="AS26" s="55">
        <f>AR26*0.27</f>
        <v>2.97</v>
      </c>
      <c r="AT26" s="226">
        <v>4</v>
      </c>
      <c r="AU26" s="197">
        <f t="shared" si="24"/>
        <v>0.5</v>
      </c>
      <c r="AV26" s="146">
        <v>4</v>
      </c>
      <c r="AW26" s="227">
        <f t="shared" si="25"/>
        <v>0.5</v>
      </c>
      <c r="AX26" s="186">
        <f t="shared" si="72"/>
        <v>8</v>
      </c>
      <c r="AY26" s="158">
        <f>AX26*0.27</f>
        <v>2.16</v>
      </c>
      <c r="AZ26" s="226">
        <v>4</v>
      </c>
      <c r="BA26" s="197">
        <f t="shared" si="27"/>
        <v>0.4</v>
      </c>
      <c r="BB26" s="146">
        <v>6</v>
      </c>
      <c r="BC26" s="227">
        <f t="shared" si="28"/>
        <v>0.6</v>
      </c>
      <c r="BD26" s="186">
        <f t="shared" si="73"/>
        <v>10</v>
      </c>
      <c r="BE26" s="55">
        <f>BD26*0.27</f>
        <v>2.7</v>
      </c>
      <c r="BF26" s="226">
        <v>5</v>
      </c>
      <c r="BG26" s="197">
        <f t="shared" si="30"/>
        <v>0.5</v>
      </c>
      <c r="BH26" s="146">
        <v>5</v>
      </c>
      <c r="BI26" s="227">
        <f t="shared" si="31"/>
        <v>0.5</v>
      </c>
      <c r="BJ26" s="186">
        <f t="shared" si="74"/>
        <v>10</v>
      </c>
      <c r="BK26" s="55">
        <f>BJ26*0.27</f>
        <v>2.7</v>
      </c>
      <c r="BL26" s="226">
        <v>6</v>
      </c>
      <c r="BM26" s="197">
        <f t="shared" si="89"/>
        <v>0.54545454545454541</v>
      </c>
      <c r="BN26" s="146">
        <v>5</v>
      </c>
      <c r="BO26" s="227">
        <f t="shared" si="90"/>
        <v>0.45454545454545453</v>
      </c>
      <c r="BP26" s="186">
        <f t="shared" si="75"/>
        <v>11</v>
      </c>
      <c r="BQ26" s="55">
        <f>BP26*0.27</f>
        <v>2.97</v>
      </c>
      <c r="BR26" s="226">
        <v>6</v>
      </c>
      <c r="BS26" s="197">
        <f t="shared" si="91"/>
        <v>0.5</v>
      </c>
      <c r="BT26" s="146">
        <v>6</v>
      </c>
      <c r="BU26" s="227">
        <f t="shared" si="92"/>
        <v>0.5</v>
      </c>
      <c r="BV26" s="186">
        <f t="shared" si="76"/>
        <v>12</v>
      </c>
      <c r="BW26" s="55">
        <f>BV26*0.27</f>
        <v>3.24</v>
      </c>
      <c r="BX26" s="277">
        <f t="shared" si="77"/>
        <v>1</v>
      </c>
      <c r="BY26" s="278">
        <f t="shared" si="78"/>
        <v>0.27</v>
      </c>
      <c r="BZ26" s="277">
        <f t="shared" si="79"/>
        <v>-1</v>
      </c>
      <c r="CA26" s="278">
        <f t="shared" si="80"/>
        <v>-0.27</v>
      </c>
    </row>
    <row r="27" spans="1:82" s="19" customFormat="1" ht="16.5" customHeight="1" x14ac:dyDescent="0.2">
      <c r="A27" s="301"/>
      <c r="B27" s="39" t="s">
        <v>66</v>
      </c>
      <c r="C27" s="165" t="s">
        <v>59</v>
      </c>
      <c r="D27" s="113">
        <v>4</v>
      </c>
      <c r="E27" s="175">
        <f t="shared" si="55"/>
        <v>0.4</v>
      </c>
      <c r="F27" s="112">
        <v>6</v>
      </c>
      <c r="G27" s="178">
        <f t="shared" si="56"/>
        <v>0.6</v>
      </c>
      <c r="H27" s="186">
        <f t="shared" si="57"/>
        <v>10</v>
      </c>
      <c r="I27" s="55">
        <f>H27*0.22</f>
        <v>2.2000000000000002</v>
      </c>
      <c r="J27" s="226">
        <v>3</v>
      </c>
      <c r="K27" s="197">
        <f t="shared" si="58"/>
        <v>0.3</v>
      </c>
      <c r="L27" s="146">
        <v>7</v>
      </c>
      <c r="M27" s="227">
        <f t="shared" si="59"/>
        <v>0.7</v>
      </c>
      <c r="N27" s="186">
        <f t="shared" si="60"/>
        <v>10</v>
      </c>
      <c r="O27" s="55">
        <f>N27*0.22</f>
        <v>2.2000000000000002</v>
      </c>
      <c r="P27" s="226">
        <v>3</v>
      </c>
      <c r="Q27" s="197">
        <f t="shared" si="61"/>
        <v>0.3</v>
      </c>
      <c r="R27" s="146">
        <v>7</v>
      </c>
      <c r="S27" s="227">
        <f t="shared" si="62"/>
        <v>0.7</v>
      </c>
      <c r="T27" s="193">
        <f t="shared" si="63"/>
        <v>10</v>
      </c>
      <c r="U27" s="55">
        <f>T27*0.22</f>
        <v>2.2000000000000002</v>
      </c>
      <c r="V27" s="228">
        <v>3</v>
      </c>
      <c r="W27" s="175">
        <f t="shared" si="64"/>
        <v>0.3</v>
      </c>
      <c r="X27" s="112">
        <v>7</v>
      </c>
      <c r="Y27" s="178">
        <f t="shared" si="65"/>
        <v>0.7</v>
      </c>
      <c r="Z27" s="193">
        <f t="shared" si="66"/>
        <v>10</v>
      </c>
      <c r="AA27" s="55">
        <f>Z27*0.22</f>
        <v>2.2000000000000002</v>
      </c>
      <c r="AB27" s="228">
        <v>3</v>
      </c>
      <c r="AC27" s="175">
        <f t="shared" si="67"/>
        <v>0.3</v>
      </c>
      <c r="AD27" s="112">
        <v>7</v>
      </c>
      <c r="AE27" s="178">
        <f t="shared" si="68"/>
        <v>0.7</v>
      </c>
      <c r="AF27" s="193">
        <f t="shared" si="69"/>
        <v>10</v>
      </c>
      <c r="AG27" s="55">
        <f>AF27*0.22</f>
        <v>2.2000000000000002</v>
      </c>
      <c r="AH27" s="226">
        <v>3</v>
      </c>
      <c r="AI27" s="197">
        <f t="shared" si="18"/>
        <v>0.33333333333333331</v>
      </c>
      <c r="AJ27" s="146">
        <v>6</v>
      </c>
      <c r="AK27" s="227">
        <f t="shared" si="19"/>
        <v>0.66666666666666663</v>
      </c>
      <c r="AL27" s="186">
        <f t="shared" si="70"/>
        <v>9</v>
      </c>
      <c r="AM27" s="55">
        <f>AL27*0.22</f>
        <v>1.98</v>
      </c>
      <c r="AN27" s="226">
        <v>3</v>
      </c>
      <c r="AO27" s="197">
        <f t="shared" si="21"/>
        <v>0.33333333333333331</v>
      </c>
      <c r="AP27" s="146">
        <v>6</v>
      </c>
      <c r="AQ27" s="227">
        <f t="shared" si="22"/>
        <v>0.66666666666666663</v>
      </c>
      <c r="AR27" s="186">
        <f t="shared" si="71"/>
        <v>9</v>
      </c>
      <c r="AS27" s="55">
        <f>AR27*0.22</f>
        <v>1.98</v>
      </c>
      <c r="AT27" s="226">
        <v>1</v>
      </c>
      <c r="AU27" s="197">
        <f t="shared" si="24"/>
        <v>0.14285714285714285</v>
      </c>
      <c r="AV27" s="146">
        <v>6</v>
      </c>
      <c r="AW27" s="227">
        <f t="shared" si="25"/>
        <v>0.8571428571428571</v>
      </c>
      <c r="AX27" s="186">
        <f t="shared" si="72"/>
        <v>7</v>
      </c>
      <c r="AY27" s="158">
        <f>AX27*0.22</f>
        <v>1.54</v>
      </c>
      <c r="AZ27" s="226">
        <v>0</v>
      </c>
      <c r="BA27" s="197">
        <f t="shared" si="27"/>
        <v>0</v>
      </c>
      <c r="BB27" s="146">
        <v>5</v>
      </c>
      <c r="BC27" s="227">
        <f t="shared" si="28"/>
        <v>1</v>
      </c>
      <c r="BD27" s="186">
        <f t="shared" si="73"/>
        <v>5</v>
      </c>
      <c r="BE27" s="158">
        <f>BD27*0.22</f>
        <v>1.1000000000000001</v>
      </c>
      <c r="BF27" s="226">
        <v>3</v>
      </c>
      <c r="BG27" s="197">
        <f t="shared" si="30"/>
        <v>0.375</v>
      </c>
      <c r="BH27" s="146">
        <v>5</v>
      </c>
      <c r="BI27" s="227">
        <f t="shared" si="31"/>
        <v>0.625</v>
      </c>
      <c r="BJ27" s="186">
        <f t="shared" si="74"/>
        <v>8</v>
      </c>
      <c r="BK27" s="158">
        <f>BJ27*0.22</f>
        <v>1.76</v>
      </c>
      <c r="BL27" s="226">
        <v>4</v>
      </c>
      <c r="BM27" s="197">
        <f t="shared" si="89"/>
        <v>0.4</v>
      </c>
      <c r="BN27" s="146">
        <v>6</v>
      </c>
      <c r="BO27" s="227">
        <f t="shared" si="90"/>
        <v>0.6</v>
      </c>
      <c r="BP27" s="186">
        <f t="shared" si="75"/>
        <v>10</v>
      </c>
      <c r="BQ27" s="55">
        <f>BP27*0.22</f>
        <v>2.2000000000000002</v>
      </c>
      <c r="BR27" s="226">
        <v>4</v>
      </c>
      <c r="BS27" s="197">
        <f t="shared" si="91"/>
        <v>0.4</v>
      </c>
      <c r="BT27" s="146">
        <v>6</v>
      </c>
      <c r="BU27" s="227">
        <f t="shared" si="92"/>
        <v>0.6</v>
      </c>
      <c r="BV27" s="186">
        <f t="shared" si="76"/>
        <v>10</v>
      </c>
      <c r="BW27" s="55">
        <f>BV27*0.22</f>
        <v>2.2000000000000002</v>
      </c>
      <c r="BX27" s="277">
        <f t="shared" si="77"/>
        <v>0</v>
      </c>
      <c r="BY27" s="278">
        <f t="shared" si="78"/>
        <v>0</v>
      </c>
      <c r="BZ27" s="277">
        <f t="shared" si="79"/>
        <v>0</v>
      </c>
      <c r="CA27" s="278">
        <f t="shared" si="80"/>
        <v>0</v>
      </c>
    </row>
    <row r="28" spans="1:82" s="19" customFormat="1" ht="16.5" customHeight="1" thickBot="1" x14ac:dyDescent="0.25">
      <c r="A28" s="301"/>
      <c r="B28" s="39" t="s">
        <v>66</v>
      </c>
      <c r="C28" s="166" t="s">
        <v>60</v>
      </c>
      <c r="D28" s="154">
        <v>10</v>
      </c>
      <c r="E28" s="176">
        <f t="shared" si="55"/>
        <v>0.47619047619047616</v>
      </c>
      <c r="F28" s="148">
        <v>11</v>
      </c>
      <c r="G28" s="179">
        <f t="shared" si="56"/>
        <v>0.52380952380952384</v>
      </c>
      <c r="H28" s="187">
        <f t="shared" si="57"/>
        <v>21</v>
      </c>
      <c r="I28" s="56">
        <f>H28*0.16</f>
        <v>3.36</v>
      </c>
      <c r="J28" s="229">
        <v>11</v>
      </c>
      <c r="K28" s="198">
        <f t="shared" si="58"/>
        <v>0.52380952380952384</v>
      </c>
      <c r="L28" s="153">
        <v>10</v>
      </c>
      <c r="M28" s="230">
        <f t="shared" si="59"/>
        <v>0.47619047619047616</v>
      </c>
      <c r="N28" s="187">
        <f t="shared" si="60"/>
        <v>21</v>
      </c>
      <c r="O28" s="56">
        <f>N28*0.16</f>
        <v>3.36</v>
      </c>
      <c r="P28" s="229">
        <v>10</v>
      </c>
      <c r="Q28" s="198">
        <f t="shared" si="61"/>
        <v>0.5</v>
      </c>
      <c r="R28" s="153">
        <v>10</v>
      </c>
      <c r="S28" s="230">
        <f t="shared" si="62"/>
        <v>0.5</v>
      </c>
      <c r="T28" s="193">
        <f t="shared" si="63"/>
        <v>20</v>
      </c>
      <c r="U28" s="56">
        <f>T28*0.16</f>
        <v>3.2</v>
      </c>
      <c r="V28" s="234">
        <v>10</v>
      </c>
      <c r="W28" s="176">
        <f t="shared" si="64"/>
        <v>0.5</v>
      </c>
      <c r="X28" s="148">
        <v>10</v>
      </c>
      <c r="Y28" s="179">
        <f t="shared" si="65"/>
        <v>0.5</v>
      </c>
      <c r="Z28" s="193">
        <f t="shared" si="66"/>
        <v>20</v>
      </c>
      <c r="AA28" s="56">
        <f>Z28*0.16</f>
        <v>3.2</v>
      </c>
      <c r="AB28" s="234">
        <v>10</v>
      </c>
      <c r="AC28" s="176">
        <f t="shared" si="67"/>
        <v>0.5</v>
      </c>
      <c r="AD28" s="148">
        <v>10</v>
      </c>
      <c r="AE28" s="179">
        <f t="shared" si="68"/>
        <v>0.5</v>
      </c>
      <c r="AF28" s="193">
        <f t="shared" si="69"/>
        <v>20</v>
      </c>
      <c r="AG28" s="56">
        <f>AF28*0.16</f>
        <v>3.2</v>
      </c>
      <c r="AH28" s="229">
        <v>11</v>
      </c>
      <c r="AI28" s="198">
        <f t="shared" si="18"/>
        <v>0.52380952380952384</v>
      </c>
      <c r="AJ28" s="153">
        <v>10</v>
      </c>
      <c r="AK28" s="230">
        <f t="shared" si="19"/>
        <v>0.47619047619047616</v>
      </c>
      <c r="AL28" s="187">
        <f t="shared" si="70"/>
        <v>21</v>
      </c>
      <c r="AM28" s="56">
        <f>AL28*0.16</f>
        <v>3.36</v>
      </c>
      <c r="AN28" s="229">
        <v>11</v>
      </c>
      <c r="AO28" s="198">
        <f t="shared" si="21"/>
        <v>0.52380952380952384</v>
      </c>
      <c r="AP28" s="153">
        <v>10</v>
      </c>
      <c r="AQ28" s="230">
        <f t="shared" si="22"/>
        <v>0.47619047619047616</v>
      </c>
      <c r="AR28" s="187">
        <f t="shared" si="71"/>
        <v>21</v>
      </c>
      <c r="AS28" s="56">
        <f>AR28*0.16</f>
        <v>3.36</v>
      </c>
      <c r="AT28" s="229">
        <v>8</v>
      </c>
      <c r="AU28" s="198">
        <f t="shared" si="24"/>
        <v>0.47058823529411764</v>
      </c>
      <c r="AV28" s="153">
        <v>9</v>
      </c>
      <c r="AW28" s="230">
        <f t="shared" si="25"/>
        <v>0.52941176470588236</v>
      </c>
      <c r="AX28" s="187">
        <f t="shared" si="72"/>
        <v>17</v>
      </c>
      <c r="AY28" s="159">
        <f>AX28*0.16</f>
        <v>2.72</v>
      </c>
      <c r="AZ28" s="229">
        <v>10</v>
      </c>
      <c r="BA28" s="198">
        <f t="shared" si="27"/>
        <v>0.52631578947368418</v>
      </c>
      <c r="BB28" s="153">
        <v>9</v>
      </c>
      <c r="BC28" s="230">
        <f t="shared" si="28"/>
        <v>0.47368421052631576</v>
      </c>
      <c r="BD28" s="187">
        <f t="shared" si="73"/>
        <v>19</v>
      </c>
      <c r="BE28" s="159">
        <f>BD28*0.16</f>
        <v>3.04</v>
      </c>
      <c r="BF28" s="229">
        <v>9</v>
      </c>
      <c r="BG28" s="198">
        <f t="shared" si="30"/>
        <v>0.45</v>
      </c>
      <c r="BH28" s="153">
        <v>11</v>
      </c>
      <c r="BI28" s="230">
        <f t="shared" si="31"/>
        <v>0.55000000000000004</v>
      </c>
      <c r="BJ28" s="187">
        <f t="shared" si="74"/>
        <v>20</v>
      </c>
      <c r="BK28" s="159">
        <f>BJ28*0.16</f>
        <v>3.2</v>
      </c>
      <c r="BL28" s="229">
        <v>10</v>
      </c>
      <c r="BM28" s="198">
        <f t="shared" si="89"/>
        <v>0.45454545454545453</v>
      </c>
      <c r="BN28" s="153">
        <v>12</v>
      </c>
      <c r="BO28" s="230">
        <f t="shared" si="90"/>
        <v>0.54545454545454541</v>
      </c>
      <c r="BP28" s="187">
        <f t="shared" si="75"/>
        <v>22</v>
      </c>
      <c r="BQ28" s="56">
        <f>BP28*0.16</f>
        <v>3.52</v>
      </c>
      <c r="BR28" s="229">
        <v>10</v>
      </c>
      <c r="BS28" s="198">
        <f t="shared" si="91"/>
        <v>0.47619047619047616</v>
      </c>
      <c r="BT28" s="153">
        <v>11</v>
      </c>
      <c r="BU28" s="230">
        <f t="shared" si="92"/>
        <v>0.52380952380952384</v>
      </c>
      <c r="BV28" s="187">
        <f t="shared" si="76"/>
        <v>21</v>
      </c>
      <c r="BW28" s="56">
        <f>BV28*0.16</f>
        <v>3.36</v>
      </c>
      <c r="BX28" s="279">
        <f t="shared" si="77"/>
        <v>-1</v>
      </c>
      <c r="BY28" s="280">
        <f t="shared" si="78"/>
        <v>-0.16000000000000014</v>
      </c>
      <c r="BZ28" s="279">
        <f t="shared" si="79"/>
        <v>0</v>
      </c>
      <c r="CA28" s="280">
        <f t="shared" si="80"/>
        <v>0</v>
      </c>
    </row>
    <row r="29" spans="1:82" ht="16.5" customHeight="1" thickBot="1" x14ac:dyDescent="0.25">
      <c r="A29" s="301"/>
      <c r="B29" s="298" t="s">
        <v>67</v>
      </c>
      <c r="C29" s="302"/>
      <c r="D29" s="127">
        <f t="shared" ref="D29:AY29" si="93">SUM(D12:D28)</f>
        <v>436</v>
      </c>
      <c r="E29" s="188">
        <f>D29/H29</f>
        <v>0.45228215767634855</v>
      </c>
      <c r="F29" s="27">
        <f t="shared" si="93"/>
        <v>528</v>
      </c>
      <c r="G29" s="189">
        <f>F29/H29</f>
        <v>0.5477178423236515</v>
      </c>
      <c r="H29" s="26">
        <f t="shared" si="93"/>
        <v>964</v>
      </c>
      <c r="I29" s="26">
        <f t="shared" si="93"/>
        <v>659.5</v>
      </c>
      <c r="J29" s="26">
        <f t="shared" si="93"/>
        <v>472</v>
      </c>
      <c r="K29" s="173">
        <f>J29/N29</f>
        <v>0.46825396825396826</v>
      </c>
      <c r="L29" s="26">
        <f t="shared" si="93"/>
        <v>536</v>
      </c>
      <c r="M29" s="173">
        <f>L29/N29</f>
        <v>0.53174603174603174</v>
      </c>
      <c r="N29" s="26">
        <f t="shared" si="93"/>
        <v>1008</v>
      </c>
      <c r="O29" s="26">
        <f t="shared" si="93"/>
        <v>677.55000000000007</v>
      </c>
      <c r="P29" s="26">
        <f t="shared" si="93"/>
        <v>474</v>
      </c>
      <c r="Q29" s="173">
        <f>P29/T29</f>
        <v>0.46607669616519176</v>
      </c>
      <c r="R29" s="26">
        <f t="shared" si="93"/>
        <v>543</v>
      </c>
      <c r="S29" s="173">
        <f>R29/T29</f>
        <v>0.53392330383480824</v>
      </c>
      <c r="T29" s="26">
        <f t="shared" si="93"/>
        <v>1017</v>
      </c>
      <c r="U29" s="26">
        <f t="shared" si="93"/>
        <v>679.59000000000015</v>
      </c>
      <c r="V29" s="26">
        <f t="shared" si="93"/>
        <v>472</v>
      </c>
      <c r="W29" s="173">
        <f>V29/Z29</f>
        <v>0.46594274432379074</v>
      </c>
      <c r="X29" s="26">
        <f t="shared" si="93"/>
        <v>541</v>
      </c>
      <c r="Y29" s="173">
        <f>X29/Z29</f>
        <v>0.53405725567620932</v>
      </c>
      <c r="Z29" s="26">
        <f t="shared" si="93"/>
        <v>1013</v>
      </c>
      <c r="AA29" s="27">
        <f t="shared" si="93"/>
        <v>681.41000000000008</v>
      </c>
      <c r="AB29" s="26">
        <f t="shared" si="93"/>
        <v>435</v>
      </c>
      <c r="AC29" s="173">
        <f t="shared" si="67"/>
        <v>0.47282608695652173</v>
      </c>
      <c r="AD29" s="26">
        <f t="shared" si="93"/>
        <v>485</v>
      </c>
      <c r="AE29" s="173">
        <f t="shared" si="68"/>
        <v>0.52717391304347827</v>
      </c>
      <c r="AF29" s="26">
        <f t="shared" si="93"/>
        <v>920</v>
      </c>
      <c r="AG29" s="27">
        <f t="shared" si="93"/>
        <v>666.53000000000009</v>
      </c>
      <c r="AH29" s="26">
        <f t="shared" si="93"/>
        <v>418</v>
      </c>
      <c r="AI29" s="173">
        <f t="shared" si="18"/>
        <v>0.47285067873303166</v>
      </c>
      <c r="AJ29" s="26">
        <f t="shared" si="93"/>
        <v>466</v>
      </c>
      <c r="AK29" s="173">
        <f t="shared" si="19"/>
        <v>0.52714932126696834</v>
      </c>
      <c r="AL29" s="26">
        <f t="shared" si="93"/>
        <v>884</v>
      </c>
      <c r="AM29" s="27">
        <f t="shared" si="93"/>
        <v>660.55</v>
      </c>
      <c r="AN29" s="26">
        <f t="shared" si="93"/>
        <v>409</v>
      </c>
      <c r="AO29" s="173">
        <f t="shared" si="21"/>
        <v>0.47780373831775702</v>
      </c>
      <c r="AP29" s="26">
        <f t="shared" si="93"/>
        <v>447</v>
      </c>
      <c r="AQ29" s="173">
        <f t="shared" si="22"/>
        <v>0.52219626168224298</v>
      </c>
      <c r="AR29" s="26">
        <f t="shared" si="93"/>
        <v>856</v>
      </c>
      <c r="AS29" s="27">
        <f t="shared" si="93"/>
        <v>649.70000000000005</v>
      </c>
      <c r="AT29" s="26">
        <f t="shared" si="93"/>
        <v>382</v>
      </c>
      <c r="AU29" s="173">
        <f t="shared" si="24"/>
        <v>0.47277227722772275</v>
      </c>
      <c r="AV29" s="26">
        <f t="shared" si="93"/>
        <v>426</v>
      </c>
      <c r="AW29" s="173">
        <f t="shared" si="25"/>
        <v>0.52722772277227725</v>
      </c>
      <c r="AX29" s="26">
        <f t="shared" si="93"/>
        <v>808</v>
      </c>
      <c r="AY29" s="27">
        <f t="shared" si="93"/>
        <v>615.24999999999989</v>
      </c>
      <c r="AZ29" s="26">
        <f t="shared" ref="AZ29:BK29" si="94">SUM(AZ12:AZ28)</f>
        <v>455</v>
      </c>
      <c r="BA29" s="173">
        <f t="shared" si="27"/>
        <v>0.4591321897073663</v>
      </c>
      <c r="BB29" s="26">
        <f t="shared" si="94"/>
        <v>536</v>
      </c>
      <c r="BC29" s="173">
        <f t="shared" si="28"/>
        <v>0.54086781029263375</v>
      </c>
      <c r="BD29" s="26">
        <f t="shared" si="94"/>
        <v>991</v>
      </c>
      <c r="BE29" s="27">
        <f t="shared" si="94"/>
        <v>675.55000000000007</v>
      </c>
      <c r="BF29" s="26">
        <f t="shared" si="94"/>
        <v>470</v>
      </c>
      <c r="BG29" s="173">
        <f t="shared" si="30"/>
        <v>0.46626984126984128</v>
      </c>
      <c r="BH29" s="26">
        <f t="shared" si="94"/>
        <v>538</v>
      </c>
      <c r="BI29" s="173">
        <f t="shared" si="31"/>
        <v>0.53373015873015872</v>
      </c>
      <c r="BJ29" s="26">
        <f t="shared" si="94"/>
        <v>1008</v>
      </c>
      <c r="BK29" s="26">
        <f t="shared" si="94"/>
        <v>690.38000000000011</v>
      </c>
      <c r="BL29" s="108">
        <f t="shared" ref="BL29" si="95">SUM(BL12:BL28)</f>
        <v>477</v>
      </c>
      <c r="BM29" s="173">
        <f t="shared" si="89"/>
        <v>0.46718903036238979</v>
      </c>
      <c r="BN29" s="26">
        <f t="shared" ref="BN29" si="96">SUM(BN12:BN28)</f>
        <v>544</v>
      </c>
      <c r="BO29" s="173">
        <f t="shared" si="90"/>
        <v>0.53281096963761021</v>
      </c>
      <c r="BP29" s="26">
        <f t="shared" ref="BP29:BR29" si="97">SUM(BP12:BP28)</f>
        <v>1021</v>
      </c>
      <c r="BQ29" s="26">
        <f t="shared" si="97"/>
        <v>698.57</v>
      </c>
      <c r="BR29" s="108">
        <f t="shared" si="97"/>
        <v>478</v>
      </c>
      <c r="BS29" s="173">
        <f t="shared" si="91"/>
        <v>0.46543330087633883</v>
      </c>
      <c r="BT29" s="26">
        <f t="shared" ref="BT29" si="98">SUM(BT12:BT28)</f>
        <v>549</v>
      </c>
      <c r="BU29" s="173">
        <f t="shared" si="92"/>
        <v>0.53456669912366117</v>
      </c>
      <c r="BV29" s="26">
        <f t="shared" ref="BV29:BW29" si="99">SUM(BV12:BV28)</f>
        <v>1027</v>
      </c>
      <c r="BW29" s="27">
        <f t="shared" si="99"/>
        <v>703.06000000000006</v>
      </c>
      <c r="BX29" s="71">
        <f>SUM(BX12:BX28)</f>
        <v>6</v>
      </c>
      <c r="BY29" s="261">
        <f>SUM(BY12:BY28)</f>
        <v>4.49</v>
      </c>
      <c r="BZ29" s="140">
        <f>SUM(BZ12:BZ28)</f>
        <v>63</v>
      </c>
      <c r="CA29" s="261">
        <f>SUM(CA12:CA28)</f>
        <v>43.559999999999995</v>
      </c>
    </row>
    <row r="30" spans="1:82" ht="16.5" customHeight="1" thickBot="1" x14ac:dyDescent="0.25">
      <c r="B30" s="298" t="s">
        <v>160</v>
      </c>
      <c r="C30" s="299"/>
      <c r="D30" s="127">
        <f t="shared" ref="D30:U30" si="100">D11+D29</f>
        <v>694</v>
      </c>
      <c r="E30" s="188">
        <f>D30/H30</f>
        <v>0.40584795321637429</v>
      </c>
      <c r="F30" s="127">
        <f t="shared" si="100"/>
        <v>1016</v>
      </c>
      <c r="G30" s="189">
        <f>F30/H30</f>
        <v>0.59415204678362576</v>
      </c>
      <c r="H30" s="127">
        <f t="shared" si="100"/>
        <v>1710</v>
      </c>
      <c r="I30" s="127">
        <f t="shared" si="100"/>
        <v>1402.7800000000002</v>
      </c>
      <c r="J30" s="26">
        <f t="shared" si="100"/>
        <v>730</v>
      </c>
      <c r="K30" s="173">
        <f>J30/N30</f>
        <v>0.41642897889332575</v>
      </c>
      <c r="L30" s="26">
        <f t="shared" si="100"/>
        <v>1023</v>
      </c>
      <c r="M30" s="173">
        <f>L30/N30</f>
        <v>0.58357102110667425</v>
      </c>
      <c r="N30" s="26">
        <f t="shared" si="100"/>
        <v>1753</v>
      </c>
      <c r="O30" s="26">
        <f t="shared" si="100"/>
        <v>1419.8300000000002</v>
      </c>
      <c r="P30" s="26">
        <f t="shared" si="100"/>
        <v>734</v>
      </c>
      <c r="Q30" s="194">
        <f>P30/T30</f>
        <v>0.4163357912648894</v>
      </c>
      <c r="R30" s="26">
        <f t="shared" si="100"/>
        <v>1029</v>
      </c>
      <c r="S30" s="173">
        <f>R30/T30</f>
        <v>0.5836642087351106</v>
      </c>
      <c r="T30" s="26">
        <f t="shared" si="100"/>
        <v>1763</v>
      </c>
      <c r="U30" s="26">
        <f t="shared" si="100"/>
        <v>1422.8700000000003</v>
      </c>
      <c r="V30" s="26">
        <f>V11+V29</f>
        <v>732</v>
      </c>
      <c r="W30" s="173">
        <f>V30/Z30</f>
        <v>0.41614553723706649</v>
      </c>
      <c r="X30" s="26">
        <f>X11+X29</f>
        <v>1027</v>
      </c>
      <c r="Y30" s="173">
        <f>X30/Z30</f>
        <v>0.58385446276293351</v>
      </c>
      <c r="Z30" s="26">
        <f>Z11+Z29</f>
        <v>1759</v>
      </c>
      <c r="AA30" s="142">
        <f t="shared" ref="AA30" si="101">AA11+AA29</f>
        <v>1424.69</v>
      </c>
      <c r="AB30" s="26">
        <f>AB11+AB29</f>
        <v>695</v>
      </c>
      <c r="AC30" s="173">
        <f t="shared" si="67"/>
        <v>0.41666666666666669</v>
      </c>
      <c r="AD30" s="26">
        <f>AD11+AD29</f>
        <v>973</v>
      </c>
      <c r="AE30" s="173">
        <f t="shared" si="68"/>
        <v>0.58333333333333337</v>
      </c>
      <c r="AF30" s="26">
        <f>AF11+AF29</f>
        <v>1668</v>
      </c>
      <c r="AG30" s="142">
        <f t="shared" ref="AG30" si="102">AG11+AG29</f>
        <v>1411.8100000000002</v>
      </c>
      <c r="AH30" s="26">
        <f>AH11+AH29</f>
        <v>678</v>
      </c>
      <c r="AI30" s="173">
        <f t="shared" si="18"/>
        <v>0.41569589209074187</v>
      </c>
      <c r="AJ30" s="26">
        <f>AJ11+AJ29</f>
        <v>953</v>
      </c>
      <c r="AK30" s="173">
        <f t="shared" si="19"/>
        <v>0.58430410790925813</v>
      </c>
      <c r="AL30" s="26">
        <f>AL11+AL29</f>
        <v>1631</v>
      </c>
      <c r="AM30" s="142">
        <f t="shared" ref="AM30" si="103">AM11+AM29</f>
        <v>1404.83</v>
      </c>
      <c r="AN30" s="26">
        <f>AN11+AN29</f>
        <v>669</v>
      </c>
      <c r="AO30" s="173">
        <f t="shared" si="21"/>
        <v>0.41734248284466624</v>
      </c>
      <c r="AP30" s="26">
        <f>AP11+AP29</f>
        <v>934</v>
      </c>
      <c r="AQ30" s="173">
        <f t="shared" si="22"/>
        <v>0.58265751715533376</v>
      </c>
      <c r="AR30" s="26">
        <f>AR11+AR29</f>
        <v>1603</v>
      </c>
      <c r="AS30" s="142">
        <f t="shared" ref="AS30" si="104">AS11+AS29</f>
        <v>1393.98</v>
      </c>
      <c r="AT30" s="26">
        <f>AT11+AT29</f>
        <v>642</v>
      </c>
      <c r="AU30" s="173">
        <f t="shared" si="24"/>
        <v>0.41286173633440515</v>
      </c>
      <c r="AV30" s="26">
        <f>AV11+AV29</f>
        <v>913</v>
      </c>
      <c r="AW30" s="173">
        <f t="shared" si="25"/>
        <v>0.58713826366559485</v>
      </c>
      <c r="AX30" s="26">
        <f>AX11+AX29</f>
        <v>1555</v>
      </c>
      <c r="AY30" s="142">
        <f t="shared" ref="AY30" si="105">AY11+AY29</f>
        <v>1359.53</v>
      </c>
      <c r="AZ30" s="26">
        <f>AZ11+AZ29</f>
        <v>715</v>
      </c>
      <c r="BA30" s="173">
        <f t="shared" si="27"/>
        <v>0.41115583668775157</v>
      </c>
      <c r="BB30" s="26">
        <f>BB11+BB29</f>
        <v>1024</v>
      </c>
      <c r="BC30" s="173">
        <f t="shared" si="28"/>
        <v>0.58884416331224843</v>
      </c>
      <c r="BD30" s="26">
        <f>BD11+BD29</f>
        <v>1739</v>
      </c>
      <c r="BE30" s="195"/>
      <c r="BF30" s="26">
        <f>BF11+BF29</f>
        <v>724</v>
      </c>
      <c r="BG30" s="173">
        <f t="shared" si="30"/>
        <v>0.41825534373194684</v>
      </c>
      <c r="BH30" s="26">
        <f>BH11+BH29</f>
        <v>1007</v>
      </c>
      <c r="BI30" s="173">
        <f t="shared" si="31"/>
        <v>0.58174465626805316</v>
      </c>
      <c r="BJ30" s="26">
        <f>BJ11+BJ29</f>
        <v>1731</v>
      </c>
      <c r="BK30" s="195"/>
      <c r="BL30" s="26">
        <f>BL11+BL29</f>
        <v>731</v>
      </c>
      <c r="BM30" s="173">
        <f t="shared" si="89"/>
        <v>0.41963260619977039</v>
      </c>
      <c r="BN30" s="26">
        <f>BN11+BN29</f>
        <v>1011</v>
      </c>
      <c r="BO30" s="173">
        <f t="shared" si="90"/>
        <v>0.58036739380022961</v>
      </c>
      <c r="BP30" s="26">
        <f>BP11+BP29</f>
        <v>1742</v>
      </c>
      <c r="BQ30" s="195"/>
      <c r="BR30" s="26">
        <f>BR11+BR29</f>
        <v>731</v>
      </c>
      <c r="BS30" s="173">
        <f t="shared" si="91"/>
        <v>0.4186712485681558</v>
      </c>
      <c r="BT30" s="26">
        <f>BT11+BT29</f>
        <v>1015</v>
      </c>
      <c r="BU30" s="173">
        <f t="shared" si="92"/>
        <v>0.58132875143184426</v>
      </c>
      <c r="BV30" s="26">
        <f>BV11+BV29</f>
        <v>1746</v>
      </c>
      <c r="BW30" s="195"/>
      <c r="BX30" s="116">
        <f>BX11+BX29</f>
        <v>4</v>
      </c>
      <c r="BY30" s="262"/>
      <c r="BZ30" s="260">
        <f>BZ11+BZ29</f>
        <v>38</v>
      </c>
      <c r="CA30" s="262"/>
    </row>
    <row r="31" spans="1:82" ht="12.75" thickBot="1" x14ac:dyDescent="0.25">
      <c r="CC31" s="293" t="s">
        <v>47</v>
      </c>
      <c r="CD31" s="294" t="s">
        <v>48</v>
      </c>
    </row>
    <row r="32" spans="1:82" x14ac:dyDescent="0.2">
      <c r="CC32" s="185">
        <v>198</v>
      </c>
      <c r="CD32" s="156">
        <v>198</v>
      </c>
    </row>
    <row r="33" spans="81:82" x14ac:dyDescent="0.2">
      <c r="CC33" s="186">
        <v>439</v>
      </c>
      <c r="CD33" s="55">
        <v>439</v>
      </c>
    </row>
    <row r="34" spans="81:82" x14ac:dyDescent="0.2">
      <c r="CC34" s="186">
        <v>1</v>
      </c>
      <c r="CD34" s="55">
        <v>0.32</v>
      </c>
    </row>
    <row r="35" spans="81:82" x14ac:dyDescent="0.2">
      <c r="CC35" s="186">
        <v>23</v>
      </c>
      <c r="CD35" s="55">
        <v>23</v>
      </c>
    </row>
    <row r="36" spans="81:82" x14ac:dyDescent="0.2">
      <c r="CC36" s="186">
        <v>0</v>
      </c>
      <c r="CD36" s="55">
        <v>0</v>
      </c>
    </row>
    <row r="37" spans="81:82" x14ac:dyDescent="0.2">
      <c r="CC37" s="186">
        <v>80</v>
      </c>
      <c r="CD37" s="55">
        <v>80</v>
      </c>
    </row>
    <row r="38" spans="81:82" ht="12.75" thickBot="1" x14ac:dyDescent="0.25">
      <c r="CC38" s="187">
        <v>3</v>
      </c>
      <c r="CD38" s="55">
        <v>0.96</v>
      </c>
    </row>
    <row r="39" spans="81:82" ht="12.75" thickBot="1" x14ac:dyDescent="0.25">
      <c r="CC39" s="26">
        <v>744</v>
      </c>
      <c r="CD39" s="26">
        <v>741.28000000000009</v>
      </c>
    </row>
    <row r="40" spans="81:82" x14ac:dyDescent="0.2">
      <c r="CC40" s="185">
        <v>37</v>
      </c>
      <c r="CD40" s="156">
        <v>11.84</v>
      </c>
    </row>
    <row r="41" spans="81:82" x14ac:dyDescent="0.2">
      <c r="CC41" s="186">
        <v>39</v>
      </c>
      <c r="CD41" s="55">
        <v>10.530000000000001</v>
      </c>
    </row>
    <row r="42" spans="81:82" x14ac:dyDescent="0.2">
      <c r="CC42" s="186">
        <v>43</v>
      </c>
      <c r="CD42" s="55">
        <v>9.4600000000000009</v>
      </c>
    </row>
    <row r="43" spans="81:82" x14ac:dyDescent="0.2">
      <c r="CC43" s="186">
        <v>21</v>
      </c>
      <c r="CD43" s="55">
        <v>3.36</v>
      </c>
    </row>
    <row r="44" spans="81:82" x14ac:dyDescent="0.2">
      <c r="CC44" s="186">
        <v>0</v>
      </c>
      <c r="CD44" s="55">
        <v>0</v>
      </c>
    </row>
    <row r="45" spans="81:82" x14ac:dyDescent="0.2">
      <c r="CC45" s="186">
        <v>51</v>
      </c>
      <c r="CD45" s="55">
        <v>51</v>
      </c>
    </row>
    <row r="46" spans="81:82" x14ac:dyDescent="0.2">
      <c r="CC46" s="186">
        <v>141</v>
      </c>
      <c r="CD46" s="55">
        <v>141</v>
      </c>
    </row>
    <row r="47" spans="81:82" x14ac:dyDescent="0.2">
      <c r="CC47" s="186">
        <v>0</v>
      </c>
      <c r="CD47" s="55">
        <v>0</v>
      </c>
    </row>
    <row r="48" spans="81:82" x14ac:dyDescent="0.2">
      <c r="CC48" s="186">
        <v>145</v>
      </c>
      <c r="CD48" s="55">
        <v>145</v>
      </c>
    </row>
    <row r="49" spans="81:82" x14ac:dyDescent="0.2">
      <c r="CC49" s="186">
        <v>0</v>
      </c>
      <c r="CD49" s="55">
        <v>0</v>
      </c>
    </row>
    <row r="50" spans="81:82" x14ac:dyDescent="0.2">
      <c r="CC50" s="186">
        <v>184</v>
      </c>
      <c r="CD50" s="55">
        <v>29.44</v>
      </c>
    </row>
    <row r="51" spans="81:82" x14ac:dyDescent="0.2">
      <c r="CC51" s="186">
        <v>2</v>
      </c>
      <c r="CD51" s="55">
        <v>2</v>
      </c>
    </row>
    <row r="52" spans="81:82" x14ac:dyDescent="0.2">
      <c r="CC52" s="186">
        <v>249</v>
      </c>
      <c r="CD52" s="55">
        <v>249</v>
      </c>
    </row>
    <row r="53" spans="81:82" x14ac:dyDescent="0.2">
      <c r="CC53" s="186">
        <v>17</v>
      </c>
      <c r="CD53" s="55">
        <v>5.44</v>
      </c>
    </row>
    <row r="54" spans="81:82" x14ac:dyDescent="0.2">
      <c r="CC54" s="186">
        <v>12</v>
      </c>
      <c r="CD54" s="55">
        <v>3.24</v>
      </c>
    </row>
    <row r="55" spans="81:82" x14ac:dyDescent="0.2">
      <c r="CC55" s="186">
        <v>10</v>
      </c>
      <c r="CD55" s="55">
        <v>2.2000000000000002</v>
      </c>
    </row>
    <row r="56" spans="81:82" ht="12.75" thickBot="1" x14ac:dyDescent="0.25">
      <c r="CC56" s="187">
        <v>21</v>
      </c>
      <c r="CD56" s="56">
        <v>3.36</v>
      </c>
    </row>
    <row r="57" spans="81:82" ht="12.75" thickBot="1" x14ac:dyDescent="0.25">
      <c r="CC57" s="26">
        <v>972</v>
      </c>
      <c r="CD57" s="26">
        <v>666.87000000000012</v>
      </c>
    </row>
    <row r="58" spans="81:82" ht="12.75" thickBot="1" x14ac:dyDescent="0.25">
      <c r="CC58" s="26">
        <v>1716</v>
      </c>
      <c r="CD58" s="127">
        <v>1408.15</v>
      </c>
    </row>
  </sheetData>
  <mergeCells count="22">
    <mergeCell ref="P2:U2"/>
    <mergeCell ref="V2:AA2"/>
    <mergeCell ref="AB2:AG2"/>
    <mergeCell ref="AH2:AM2"/>
    <mergeCell ref="A1:B1"/>
    <mergeCell ref="A2:C2"/>
    <mergeCell ref="D2:I2"/>
    <mergeCell ref="J2:O2"/>
    <mergeCell ref="BX2:BY2"/>
    <mergeCell ref="BZ2:CA2"/>
    <mergeCell ref="AN2:AS2"/>
    <mergeCell ref="AT2:AY2"/>
    <mergeCell ref="AZ2:BE2"/>
    <mergeCell ref="BF2:BK2"/>
    <mergeCell ref="BL2:BQ2"/>
    <mergeCell ref="BR2:BW2"/>
    <mergeCell ref="B30:C30"/>
    <mergeCell ref="A3:B3"/>
    <mergeCell ref="B11:C11"/>
    <mergeCell ref="A12:A29"/>
    <mergeCell ref="B29:C29"/>
    <mergeCell ref="A4:A11"/>
  </mergeCells>
  <phoneticPr fontId="15" type="noConversion"/>
  <printOptions horizontalCentered="1" verticalCentered="1"/>
  <pageMargins left="0.78740157480314965" right="0.78740157480314965" top="0.98425196850393704" bottom="0.98425196850393704" header="0.39370078740157483" footer="0.19685039370078741"/>
  <pageSetup paperSize="8" scale="31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&amp;L&amp;P/&amp;N&amp;C&amp;F&amp;R&amp;8PDI</oddFooter>
  </headerFooter>
  <ignoredErrors>
    <ignoredError sqref="I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75"/>
  <sheetViews>
    <sheetView zoomScaleNormal="100" zoomScaleSheetLayoutView="55" workbookViewId="0">
      <selection activeCell="L25" sqref="L25"/>
    </sheetView>
  </sheetViews>
  <sheetFormatPr baseColWidth="10" defaultColWidth="11.42578125" defaultRowHeight="11.25" x14ac:dyDescent="0.2"/>
  <cols>
    <col min="1" max="1" width="4.140625" style="19" bestFit="1" customWidth="1"/>
    <col min="2" max="2" width="35.140625" style="19" bestFit="1" customWidth="1"/>
    <col min="3" max="3" width="7.28515625" style="19" customWidth="1"/>
    <col min="4" max="4" width="7.140625" style="19" bestFit="1" customWidth="1"/>
    <col min="5" max="5" width="8.140625" style="19" customWidth="1"/>
    <col min="6" max="6" width="7.140625" style="19" bestFit="1" customWidth="1"/>
    <col min="7" max="7" width="5.7109375" style="18" customWidth="1"/>
    <col min="8" max="8" width="7.28515625" style="19" customWidth="1"/>
    <col min="9" max="9" width="7.140625" style="19" customWidth="1"/>
    <col min="10" max="10" width="8.140625" style="19" customWidth="1"/>
    <col min="11" max="11" width="7.140625" style="19" customWidth="1"/>
    <col min="12" max="12" width="5.7109375" style="18" customWidth="1"/>
    <col min="13" max="14" width="7.28515625" style="19" customWidth="1"/>
    <col min="15" max="16" width="8.140625" style="19" customWidth="1"/>
    <col min="17" max="17" width="5.7109375" style="18" customWidth="1"/>
    <col min="18" max="19" width="7.28515625" style="19" customWidth="1"/>
    <col min="20" max="21" width="7.42578125" style="19" customWidth="1"/>
    <col min="22" max="22" width="5.42578125" style="18" customWidth="1"/>
    <col min="23" max="24" width="7.28515625" style="19" customWidth="1"/>
    <col min="25" max="26" width="8.140625" style="19" customWidth="1"/>
    <col min="27" max="27" width="5.5703125" style="18" customWidth="1"/>
    <col min="28" max="29" width="7.28515625" style="19" customWidth="1"/>
    <col min="30" max="31" width="8.140625" style="19" customWidth="1"/>
    <col min="32" max="32" width="5.5703125" style="18" customWidth="1"/>
    <col min="33" max="34" width="7.28515625" style="19" customWidth="1"/>
    <col min="35" max="36" width="8.140625" style="19" customWidth="1"/>
    <col min="37" max="37" width="5.5703125" style="18" customWidth="1"/>
    <col min="38" max="39" width="7.28515625" style="19" customWidth="1"/>
    <col min="40" max="41" width="8.140625" style="19" customWidth="1"/>
    <col min="42" max="42" width="5.5703125" style="18" customWidth="1"/>
    <col min="43" max="44" width="7.28515625" style="19" customWidth="1"/>
    <col min="45" max="46" width="8.140625" style="19" customWidth="1"/>
    <col min="47" max="47" width="5.5703125" style="18" customWidth="1"/>
    <col min="48" max="48" width="7.28515625" style="18" customWidth="1"/>
    <col min="49" max="49" width="7.28515625" style="117" customWidth="1"/>
    <col min="50" max="50" width="8.140625" style="18" customWidth="1"/>
    <col min="51" max="51" width="8.140625" style="117" customWidth="1"/>
    <col min="52" max="52" width="5.5703125" style="18" customWidth="1"/>
    <col min="53" max="54" width="7.28515625" style="117" customWidth="1"/>
    <col min="55" max="56" width="8.140625" style="117" customWidth="1"/>
    <col min="57" max="57" width="5.7109375" style="117" customWidth="1"/>
    <col min="58" max="59" width="7.28515625" style="117" customWidth="1"/>
    <col min="60" max="61" width="8.140625" style="117" customWidth="1"/>
    <col min="62" max="62" width="5.5703125" style="18" customWidth="1"/>
    <col min="63" max="63" width="13.42578125" style="18" customWidth="1"/>
    <col min="64" max="64" width="12.42578125" style="18" customWidth="1"/>
    <col min="65" max="65" width="3" style="19" customWidth="1"/>
    <col min="66" max="66" width="16.42578125" style="19" hidden="1" customWidth="1"/>
    <col min="67" max="67" width="8" style="19" hidden="1" customWidth="1"/>
    <col min="68" max="16384" width="11.42578125" style="19"/>
  </cols>
  <sheetData>
    <row r="1" spans="1:64" ht="13.5" thickBot="1" x14ac:dyDescent="0.25">
      <c r="A1" s="332" t="s">
        <v>275</v>
      </c>
      <c r="B1" s="334"/>
      <c r="C1" s="18"/>
      <c r="D1" s="117"/>
      <c r="E1" s="18"/>
      <c r="F1" s="117"/>
      <c r="H1" s="18"/>
      <c r="I1" s="117"/>
      <c r="J1" s="18"/>
      <c r="K1" s="117"/>
      <c r="M1" s="18"/>
      <c r="N1" s="117"/>
      <c r="O1" s="18"/>
      <c r="P1" s="117"/>
      <c r="R1" s="18"/>
      <c r="S1" s="117"/>
      <c r="T1" s="18"/>
      <c r="U1" s="117"/>
      <c r="W1" s="18"/>
      <c r="X1" s="117"/>
      <c r="Y1" s="18"/>
      <c r="Z1" s="117"/>
      <c r="AB1" s="18"/>
      <c r="AC1" s="117"/>
      <c r="AD1" s="18"/>
      <c r="AE1" s="117"/>
      <c r="AG1" s="18"/>
      <c r="AH1" s="117"/>
      <c r="AI1" s="18"/>
      <c r="AJ1" s="117"/>
      <c r="AL1" s="18"/>
      <c r="AM1" s="117"/>
      <c r="AN1" s="18"/>
      <c r="AO1" s="117"/>
      <c r="AQ1" s="18"/>
      <c r="AR1" s="117"/>
      <c r="AS1" s="18"/>
      <c r="AT1" s="117"/>
      <c r="BA1" s="118"/>
      <c r="BB1" s="118"/>
      <c r="BC1" s="118"/>
      <c r="BD1" s="118"/>
      <c r="BE1" s="118"/>
      <c r="BF1" s="118"/>
      <c r="BG1" s="118"/>
      <c r="BH1" s="118"/>
      <c r="BI1" s="118"/>
      <c r="BJ1" s="118"/>
    </row>
    <row r="2" spans="1:64" ht="13.5" customHeight="1" thickBot="1" x14ac:dyDescent="0.25">
      <c r="A2" s="311" t="s">
        <v>0</v>
      </c>
      <c r="B2" s="312"/>
      <c r="C2" s="332" t="s">
        <v>1</v>
      </c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138"/>
      <c r="BB2" s="150"/>
      <c r="BC2" s="138"/>
      <c r="BD2" s="150"/>
      <c r="BE2" s="138"/>
      <c r="BF2" s="138"/>
      <c r="BG2" s="150"/>
      <c r="BH2" s="138"/>
      <c r="BI2" s="150"/>
      <c r="BJ2" s="137"/>
      <c r="BK2" s="319"/>
      <c r="BL2" s="320"/>
    </row>
    <row r="3" spans="1:64" ht="13.5" customHeight="1" thickBot="1" x14ac:dyDescent="0.25">
      <c r="A3" s="335"/>
      <c r="B3" s="336"/>
      <c r="C3" s="332" t="s">
        <v>2</v>
      </c>
      <c r="D3" s="333"/>
      <c r="E3" s="333"/>
      <c r="F3" s="333"/>
      <c r="G3" s="334"/>
      <c r="H3" s="332" t="s">
        <v>3</v>
      </c>
      <c r="I3" s="333"/>
      <c r="J3" s="333"/>
      <c r="K3" s="333"/>
      <c r="L3" s="334"/>
      <c r="M3" s="332" t="s">
        <v>4</v>
      </c>
      <c r="N3" s="333"/>
      <c r="O3" s="333"/>
      <c r="P3" s="333"/>
      <c r="Q3" s="334"/>
      <c r="R3" s="332" t="s">
        <v>5</v>
      </c>
      <c r="S3" s="333"/>
      <c r="T3" s="333"/>
      <c r="U3" s="333"/>
      <c r="V3" s="334"/>
      <c r="W3" s="332" t="s">
        <v>6</v>
      </c>
      <c r="X3" s="333"/>
      <c r="Y3" s="333"/>
      <c r="Z3" s="333"/>
      <c r="AA3" s="334"/>
      <c r="AB3" s="332" t="s">
        <v>7</v>
      </c>
      <c r="AC3" s="333"/>
      <c r="AD3" s="333"/>
      <c r="AE3" s="333"/>
      <c r="AF3" s="334"/>
      <c r="AG3" s="332" t="s">
        <v>8</v>
      </c>
      <c r="AH3" s="333"/>
      <c r="AI3" s="333"/>
      <c r="AJ3" s="333"/>
      <c r="AK3" s="334"/>
      <c r="AL3" s="332" t="s">
        <v>9</v>
      </c>
      <c r="AM3" s="333"/>
      <c r="AN3" s="333"/>
      <c r="AO3" s="333"/>
      <c r="AP3" s="334"/>
      <c r="AQ3" s="332" t="s">
        <v>10</v>
      </c>
      <c r="AR3" s="333"/>
      <c r="AS3" s="333"/>
      <c r="AT3" s="333"/>
      <c r="AU3" s="334"/>
      <c r="AV3" s="332" t="s">
        <v>11</v>
      </c>
      <c r="AW3" s="333"/>
      <c r="AX3" s="333"/>
      <c r="AY3" s="333"/>
      <c r="AZ3" s="334"/>
      <c r="BA3" s="332" t="s">
        <v>12</v>
      </c>
      <c r="BB3" s="333"/>
      <c r="BC3" s="333"/>
      <c r="BD3" s="333"/>
      <c r="BE3" s="334"/>
      <c r="BF3" s="332" t="s">
        <v>13</v>
      </c>
      <c r="BG3" s="333"/>
      <c r="BH3" s="333"/>
      <c r="BI3" s="333"/>
      <c r="BJ3" s="334"/>
      <c r="BK3" s="329" t="s">
        <v>14</v>
      </c>
      <c r="BL3" s="329" t="s">
        <v>15</v>
      </c>
    </row>
    <row r="4" spans="1:64" ht="12" thickBot="1" x14ac:dyDescent="0.25">
      <c r="A4" s="331" t="s">
        <v>16</v>
      </c>
      <c r="B4" s="331"/>
      <c r="C4" s="3" t="s">
        <v>17</v>
      </c>
      <c r="D4" s="167" t="s">
        <v>266</v>
      </c>
      <c r="E4" s="3" t="s">
        <v>18</v>
      </c>
      <c r="F4" s="167" t="s">
        <v>266</v>
      </c>
      <c r="G4" s="47" t="s">
        <v>19</v>
      </c>
      <c r="H4" s="3" t="s">
        <v>17</v>
      </c>
      <c r="I4" s="167" t="s">
        <v>266</v>
      </c>
      <c r="J4" s="3" t="s">
        <v>18</v>
      </c>
      <c r="K4" s="167" t="s">
        <v>266</v>
      </c>
      <c r="L4" s="47" t="s">
        <v>19</v>
      </c>
      <c r="M4" s="3" t="s">
        <v>17</v>
      </c>
      <c r="N4" s="167" t="s">
        <v>266</v>
      </c>
      <c r="O4" s="3" t="s">
        <v>18</v>
      </c>
      <c r="P4" s="167" t="s">
        <v>266</v>
      </c>
      <c r="Q4" s="47" t="s">
        <v>19</v>
      </c>
      <c r="R4" s="3" t="s">
        <v>17</v>
      </c>
      <c r="S4" s="167" t="s">
        <v>266</v>
      </c>
      <c r="T4" s="3" t="s">
        <v>18</v>
      </c>
      <c r="U4" s="167" t="s">
        <v>266</v>
      </c>
      <c r="V4" s="47" t="s">
        <v>19</v>
      </c>
      <c r="W4" s="3" t="s">
        <v>17</v>
      </c>
      <c r="X4" s="167" t="s">
        <v>266</v>
      </c>
      <c r="Y4" s="3" t="s">
        <v>18</v>
      </c>
      <c r="Z4" s="167" t="s">
        <v>266</v>
      </c>
      <c r="AA4" s="47" t="s">
        <v>19</v>
      </c>
      <c r="AB4" s="3" t="s">
        <v>17</v>
      </c>
      <c r="AC4" s="167" t="s">
        <v>266</v>
      </c>
      <c r="AD4" s="3" t="s">
        <v>18</v>
      </c>
      <c r="AE4" s="167" t="s">
        <v>266</v>
      </c>
      <c r="AF4" s="47" t="s">
        <v>19</v>
      </c>
      <c r="AG4" s="3" t="s">
        <v>17</v>
      </c>
      <c r="AH4" s="167" t="s">
        <v>266</v>
      </c>
      <c r="AI4" s="3" t="s">
        <v>18</v>
      </c>
      <c r="AJ4" s="167" t="s">
        <v>266</v>
      </c>
      <c r="AK4" s="47" t="s">
        <v>19</v>
      </c>
      <c r="AL4" s="3" t="s">
        <v>17</v>
      </c>
      <c r="AM4" s="167" t="s">
        <v>266</v>
      </c>
      <c r="AN4" s="3" t="s">
        <v>18</v>
      </c>
      <c r="AO4" s="167" t="s">
        <v>266</v>
      </c>
      <c r="AP4" s="47" t="s">
        <v>19</v>
      </c>
      <c r="AQ4" s="3" t="s">
        <v>17</v>
      </c>
      <c r="AR4" s="167" t="s">
        <v>266</v>
      </c>
      <c r="AS4" s="3" t="s">
        <v>18</v>
      </c>
      <c r="AT4" s="167" t="s">
        <v>266</v>
      </c>
      <c r="AU4" s="47" t="s">
        <v>19</v>
      </c>
      <c r="AV4" s="3" t="s">
        <v>17</v>
      </c>
      <c r="AW4" s="167" t="s">
        <v>266</v>
      </c>
      <c r="AX4" s="3" t="s">
        <v>18</v>
      </c>
      <c r="AY4" s="167" t="s">
        <v>266</v>
      </c>
      <c r="AZ4" s="47" t="s">
        <v>19</v>
      </c>
      <c r="BA4" s="119" t="s">
        <v>17</v>
      </c>
      <c r="BB4" s="167" t="s">
        <v>266</v>
      </c>
      <c r="BC4" s="119" t="s">
        <v>18</v>
      </c>
      <c r="BD4" s="167" t="s">
        <v>266</v>
      </c>
      <c r="BE4" s="269" t="s">
        <v>19</v>
      </c>
      <c r="BF4" s="119" t="s">
        <v>17</v>
      </c>
      <c r="BG4" s="167" t="s">
        <v>266</v>
      </c>
      <c r="BH4" s="119" t="s">
        <v>18</v>
      </c>
      <c r="BI4" s="167" t="s">
        <v>266</v>
      </c>
      <c r="BJ4" s="270" t="s">
        <v>19</v>
      </c>
      <c r="BK4" s="330"/>
      <c r="BL4" s="330"/>
    </row>
    <row r="5" spans="1:64" ht="16.5" customHeight="1" x14ac:dyDescent="0.2">
      <c r="A5" s="317" t="s">
        <v>192</v>
      </c>
      <c r="B5" s="4" t="s">
        <v>20</v>
      </c>
      <c r="C5" s="72">
        <v>12</v>
      </c>
      <c r="D5" s="180">
        <f>C5/G5</f>
        <v>0.46153846153846156</v>
      </c>
      <c r="E5" s="192">
        <v>14</v>
      </c>
      <c r="F5" s="236">
        <f>E5/G5</f>
        <v>0.53846153846153844</v>
      </c>
      <c r="G5" s="73">
        <f>SUM(C5,E5)</f>
        <v>26</v>
      </c>
      <c r="H5" s="74">
        <v>12</v>
      </c>
      <c r="I5" s="242">
        <f>H5/L5</f>
        <v>0.46153846153846156</v>
      </c>
      <c r="J5" s="246">
        <v>14</v>
      </c>
      <c r="K5" s="242">
        <f>J5/L5</f>
        <v>0.53846153846153844</v>
      </c>
      <c r="L5" s="75">
        <f>H5+J5</f>
        <v>26</v>
      </c>
      <c r="M5" s="44">
        <v>12</v>
      </c>
      <c r="N5" s="242">
        <f t="shared" ref="N5:N25" si="0">M5/Q5</f>
        <v>0.46153846153846156</v>
      </c>
      <c r="O5" s="145">
        <v>14</v>
      </c>
      <c r="P5" s="242">
        <f t="shared" ref="P5:P39" si="1">O5/Q5</f>
        <v>0.53846153846153844</v>
      </c>
      <c r="Q5" s="76">
        <f t="shared" ref="Q5:Q14" si="2">M5+O5</f>
        <v>26</v>
      </c>
      <c r="R5" s="5">
        <v>12</v>
      </c>
      <c r="S5" s="242">
        <f t="shared" ref="S5:S25" si="3">R5/V5</f>
        <v>0.46153846153846156</v>
      </c>
      <c r="T5" s="246">
        <v>14</v>
      </c>
      <c r="U5" s="242">
        <f t="shared" ref="U5:U39" si="4">T5/V5</f>
        <v>0.53846153846153844</v>
      </c>
      <c r="V5" s="75">
        <f t="shared" ref="V5:V14" si="5">R5+T5</f>
        <v>26</v>
      </c>
      <c r="W5" s="6">
        <v>12</v>
      </c>
      <c r="X5" s="242">
        <f t="shared" ref="X5:X25" si="6">W5/AA5</f>
        <v>0.46153846153846156</v>
      </c>
      <c r="Y5" s="252">
        <v>14</v>
      </c>
      <c r="Z5" s="242">
        <f t="shared" ref="Z5:Z39" si="7">Y5/AA5</f>
        <v>0.53846153846153844</v>
      </c>
      <c r="AA5" s="76">
        <f t="shared" ref="AA5:AA14" si="8">W5+Y5</f>
        <v>26</v>
      </c>
      <c r="AB5" s="5">
        <v>12</v>
      </c>
      <c r="AC5" s="242">
        <f>AB5/AF5</f>
        <v>0.46153846153846156</v>
      </c>
      <c r="AD5" s="246">
        <v>14</v>
      </c>
      <c r="AE5" s="242">
        <f>AD5/AF5</f>
        <v>0.53846153846153844</v>
      </c>
      <c r="AF5" s="75">
        <f t="shared" ref="AF5:AF14" si="9">AB5+AD5</f>
        <v>26</v>
      </c>
      <c r="AG5" s="6">
        <v>12</v>
      </c>
      <c r="AH5" s="242">
        <f>AG5/AK5</f>
        <v>0.46153846153846156</v>
      </c>
      <c r="AI5" s="252">
        <v>14</v>
      </c>
      <c r="AJ5" s="242">
        <f>AI5/AK5</f>
        <v>0.53846153846153844</v>
      </c>
      <c r="AK5" s="76">
        <f t="shared" ref="AK5:AK14" si="10">AG5+AI5</f>
        <v>26</v>
      </c>
      <c r="AL5" s="5">
        <v>12</v>
      </c>
      <c r="AM5" s="242">
        <f>AL5/AP5</f>
        <v>0.46153846153846156</v>
      </c>
      <c r="AN5" s="246">
        <v>14</v>
      </c>
      <c r="AO5" s="242">
        <f>AN5/AP5</f>
        <v>0.53846153846153844</v>
      </c>
      <c r="AP5" s="75">
        <f t="shared" ref="AP5:AP14" si="11">AL5+AN5</f>
        <v>26</v>
      </c>
      <c r="AQ5" s="6">
        <v>12</v>
      </c>
      <c r="AR5" s="242">
        <f>AQ5/AU5</f>
        <v>0.46153846153846156</v>
      </c>
      <c r="AS5" s="252">
        <v>14</v>
      </c>
      <c r="AT5" s="242">
        <f>AS5/AU5</f>
        <v>0.53846153846153844</v>
      </c>
      <c r="AU5" s="129">
        <f t="shared" ref="AU5:AU14" si="12">AQ5+AS5</f>
        <v>26</v>
      </c>
      <c r="AV5" s="7">
        <v>12</v>
      </c>
      <c r="AW5" s="242">
        <f>AV5/AZ5</f>
        <v>0.46153846153846156</v>
      </c>
      <c r="AX5" s="7">
        <v>14</v>
      </c>
      <c r="AY5" s="242">
        <f>AX5/AZ5</f>
        <v>0.53846153846153844</v>
      </c>
      <c r="AZ5" s="75">
        <f t="shared" ref="AZ5:AZ14" si="13">AV5+AX5</f>
        <v>26</v>
      </c>
      <c r="BA5" s="6">
        <v>12</v>
      </c>
      <c r="BB5" s="242">
        <f>BA5/BE5</f>
        <v>0.46153846153846156</v>
      </c>
      <c r="BC5" s="252">
        <v>14</v>
      </c>
      <c r="BD5" s="242">
        <f>BC5/BE5</f>
        <v>0.53846153846153844</v>
      </c>
      <c r="BE5" s="129">
        <f t="shared" ref="BE5:BE14" si="14">BA5+BC5</f>
        <v>26</v>
      </c>
      <c r="BF5" s="120">
        <v>12</v>
      </c>
      <c r="BG5" s="242">
        <f>BF5/BJ5</f>
        <v>0.44444444444444442</v>
      </c>
      <c r="BH5" s="120">
        <v>15</v>
      </c>
      <c r="BI5" s="242">
        <f>BH5/BJ5</f>
        <v>0.55555555555555558</v>
      </c>
      <c r="BJ5" s="75">
        <f>BF5+BH5</f>
        <v>27</v>
      </c>
      <c r="BK5" s="141">
        <f>BJ5-BE5</f>
        <v>1</v>
      </c>
      <c r="BL5" s="45">
        <f>BJ5-G5</f>
        <v>1</v>
      </c>
    </row>
    <row r="6" spans="1:64" ht="16.5" customHeight="1" x14ac:dyDescent="0.2">
      <c r="A6" s="317"/>
      <c r="B6" s="8" t="s">
        <v>21</v>
      </c>
      <c r="C6" s="77">
        <v>23</v>
      </c>
      <c r="D6" s="175">
        <f t="shared" ref="D6:D14" si="15">C6/G6</f>
        <v>0.67647058823529416</v>
      </c>
      <c r="E6" s="112">
        <v>11</v>
      </c>
      <c r="F6" s="237">
        <f t="shared" ref="F6:F14" si="16">E6/G6</f>
        <v>0.3235294117647059</v>
      </c>
      <c r="G6" s="73">
        <f t="shared" ref="G6:G14" si="17">SUM(C6,E6)</f>
        <v>34</v>
      </c>
      <c r="H6" s="79">
        <v>23</v>
      </c>
      <c r="I6" s="175">
        <f t="shared" ref="I6:I39" si="18">H6/L6</f>
        <v>0.67647058823529416</v>
      </c>
      <c r="J6" s="245">
        <v>11</v>
      </c>
      <c r="K6" s="175">
        <f t="shared" ref="K6:K39" si="19">J6/L6</f>
        <v>0.3235294117647059</v>
      </c>
      <c r="L6" s="80">
        <f t="shared" ref="L6:L14" si="20">H6+J6</f>
        <v>34</v>
      </c>
      <c r="M6" s="43">
        <v>23</v>
      </c>
      <c r="N6" s="175">
        <f t="shared" si="0"/>
        <v>0.67647058823529416</v>
      </c>
      <c r="O6" s="146">
        <v>11</v>
      </c>
      <c r="P6" s="175">
        <f t="shared" si="1"/>
        <v>0.3235294117647059</v>
      </c>
      <c r="Q6" s="81">
        <f t="shared" si="2"/>
        <v>34</v>
      </c>
      <c r="R6" s="120">
        <v>22</v>
      </c>
      <c r="S6" s="175">
        <f t="shared" si="3"/>
        <v>0.66666666666666663</v>
      </c>
      <c r="T6" s="245">
        <v>11</v>
      </c>
      <c r="U6" s="175">
        <f t="shared" si="4"/>
        <v>0.33333333333333331</v>
      </c>
      <c r="V6" s="80">
        <f t="shared" si="5"/>
        <v>33</v>
      </c>
      <c r="W6" s="121">
        <v>22</v>
      </c>
      <c r="X6" s="175">
        <f t="shared" si="6"/>
        <v>0.66666666666666663</v>
      </c>
      <c r="Y6" s="253">
        <v>11</v>
      </c>
      <c r="Z6" s="175">
        <f t="shared" si="7"/>
        <v>0.33333333333333331</v>
      </c>
      <c r="AA6" s="81">
        <f t="shared" si="8"/>
        <v>33</v>
      </c>
      <c r="AB6" s="120">
        <v>22</v>
      </c>
      <c r="AC6" s="175">
        <f t="shared" ref="AC6:AC39" si="21">AB6/AF6</f>
        <v>0.66666666666666663</v>
      </c>
      <c r="AD6" s="245">
        <v>11</v>
      </c>
      <c r="AE6" s="175">
        <f t="shared" ref="AE6:AE39" si="22">AD6/AF6</f>
        <v>0.33333333333333331</v>
      </c>
      <c r="AF6" s="91">
        <f t="shared" si="9"/>
        <v>33</v>
      </c>
      <c r="AG6" s="121">
        <v>22</v>
      </c>
      <c r="AH6" s="175">
        <f t="shared" ref="AH6:AH39" si="23">AG6/AK6</f>
        <v>0.66666666666666663</v>
      </c>
      <c r="AI6" s="253">
        <v>11</v>
      </c>
      <c r="AJ6" s="175">
        <f t="shared" ref="AJ6:AJ39" si="24">AI6/AK6</f>
        <v>0.33333333333333331</v>
      </c>
      <c r="AK6" s="81">
        <f t="shared" si="10"/>
        <v>33</v>
      </c>
      <c r="AL6" s="120">
        <v>22</v>
      </c>
      <c r="AM6" s="175">
        <f t="shared" ref="AM6:AM39" si="25">AL6/AP6</f>
        <v>0.66666666666666663</v>
      </c>
      <c r="AN6" s="245">
        <v>11</v>
      </c>
      <c r="AO6" s="175">
        <f t="shared" ref="AO6:AO39" si="26">AN6/AP6</f>
        <v>0.33333333333333331</v>
      </c>
      <c r="AP6" s="80">
        <f t="shared" si="11"/>
        <v>33</v>
      </c>
      <c r="AQ6" s="121">
        <v>22</v>
      </c>
      <c r="AR6" s="175">
        <f t="shared" ref="AR6:AR39" si="27">AQ6/AU6</f>
        <v>0.66666666666666663</v>
      </c>
      <c r="AS6" s="253">
        <v>11</v>
      </c>
      <c r="AT6" s="175">
        <f t="shared" ref="AT6:AT39" si="28">AS6/AU6</f>
        <v>0.33333333333333331</v>
      </c>
      <c r="AU6" s="130">
        <f t="shared" si="12"/>
        <v>33</v>
      </c>
      <c r="AV6" s="7">
        <v>22</v>
      </c>
      <c r="AW6" s="242">
        <f t="shared" ref="AW6:AW14" si="29">AV6/AZ6</f>
        <v>0.66666666666666663</v>
      </c>
      <c r="AX6" s="7">
        <v>11</v>
      </c>
      <c r="AY6" s="242">
        <f t="shared" ref="AY6:AY14" si="30">AX6/AZ6</f>
        <v>0.33333333333333331</v>
      </c>
      <c r="AZ6" s="80">
        <f t="shared" si="13"/>
        <v>33</v>
      </c>
      <c r="BA6" s="121">
        <v>22</v>
      </c>
      <c r="BB6" s="175">
        <f t="shared" ref="BB6:BB39" si="31">BA6/BE6</f>
        <v>0.66666666666666663</v>
      </c>
      <c r="BC6" s="253">
        <v>11</v>
      </c>
      <c r="BD6" s="175">
        <f t="shared" ref="BD6:BD39" si="32">BC6/BE6</f>
        <v>0.33333333333333331</v>
      </c>
      <c r="BE6" s="130">
        <f t="shared" si="14"/>
        <v>33</v>
      </c>
      <c r="BF6" s="120">
        <v>22</v>
      </c>
      <c r="BG6" s="242">
        <f t="shared" ref="BG6:BG39" si="33">BF6/BJ6</f>
        <v>0.66666666666666663</v>
      </c>
      <c r="BH6" s="120">
        <v>11</v>
      </c>
      <c r="BI6" s="242">
        <f t="shared" ref="BI6:BI39" si="34">BH6/BJ6</f>
        <v>0.33333333333333331</v>
      </c>
      <c r="BJ6" s="80">
        <f>BF6+BH6</f>
        <v>33</v>
      </c>
      <c r="BK6" s="141">
        <f t="shared" ref="BK6:BK14" si="35">BJ6-BE6</f>
        <v>0</v>
      </c>
      <c r="BL6" s="122">
        <f t="shared" ref="BL6:BL14" si="36">BJ6-G6</f>
        <v>-1</v>
      </c>
    </row>
    <row r="7" spans="1:64" ht="16.5" customHeight="1" x14ac:dyDescent="0.2">
      <c r="A7" s="317"/>
      <c r="B7" s="8" t="s">
        <v>22</v>
      </c>
      <c r="C7" s="77">
        <v>133</v>
      </c>
      <c r="D7" s="175">
        <f t="shared" si="15"/>
        <v>0.75141242937853103</v>
      </c>
      <c r="E7" s="112">
        <v>44</v>
      </c>
      <c r="F7" s="237">
        <f t="shared" si="16"/>
        <v>0.24858757062146894</v>
      </c>
      <c r="G7" s="73">
        <f t="shared" si="17"/>
        <v>177</v>
      </c>
      <c r="H7" s="79">
        <v>133</v>
      </c>
      <c r="I7" s="175">
        <f t="shared" si="18"/>
        <v>0.75141242937853103</v>
      </c>
      <c r="J7" s="245">
        <v>44</v>
      </c>
      <c r="K7" s="175">
        <f t="shared" si="19"/>
        <v>0.24858757062146894</v>
      </c>
      <c r="L7" s="80">
        <f t="shared" si="20"/>
        <v>177</v>
      </c>
      <c r="M7" s="43">
        <v>132</v>
      </c>
      <c r="N7" s="175">
        <f t="shared" si="0"/>
        <v>0.75</v>
      </c>
      <c r="O7" s="146">
        <v>44</v>
      </c>
      <c r="P7" s="175">
        <f t="shared" si="1"/>
        <v>0.25</v>
      </c>
      <c r="Q7" s="81">
        <f t="shared" si="2"/>
        <v>176</v>
      </c>
      <c r="R7" s="120">
        <v>132</v>
      </c>
      <c r="S7" s="175">
        <f t="shared" si="3"/>
        <v>0.75428571428571434</v>
      </c>
      <c r="T7" s="245">
        <v>43</v>
      </c>
      <c r="U7" s="175">
        <f t="shared" si="4"/>
        <v>0.24571428571428572</v>
      </c>
      <c r="V7" s="80">
        <f t="shared" si="5"/>
        <v>175</v>
      </c>
      <c r="W7" s="121">
        <v>132</v>
      </c>
      <c r="X7" s="175">
        <f t="shared" si="6"/>
        <v>0.75428571428571434</v>
      </c>
      <c r="Y7" s="253">
        <v>43</v>
      </c>
      <c r="Z7" s="175">
        <f t="shared" si="7"/>
        <v>0.24571428571428572</v>
      </c>
      <c r="AA7" s="81">
        <f t="shared" si="8"/>
        <v>175</v>
      </c>
      <c r="AB7" s="120">
        <v>132</v>
      </c>
      <c r="AC7" s="175">
        <f t="shared" si="21"/>
        <v>0.75428571428571434</v>
      </c>
      <c r="AD7" s="245">
        <v>43</v>
      </c>
      <c r="AE7" s="175">
        <f t="shared" si="22"/>
        <v>0.24571428571428572</v>
      </c>
      <c r="AF7" s="91">
        <f t="shared" si="9"/>
        <v>175</v>
      </c>
      <c r="AG7" s="121">
        <v>157</v>
      </c>
      <c r="AH7" s="175">
        <f t="shared" si="23"/>
        <v>0.76213592233009708</v>
      </c>
      <c r="AI7" s="253">
        <v>49</v>
      </c>
      <c r="AJ7" s="175">
        <f t="shared" si="24"/>
        <v>0.23786407766990292</v>
      </c>
      <c r="AK7" s="81">
        <f t="shared" si="10"/>
        <v>206</v>
      </c>
      <c r="AL7" s="120">
        <v>156</v>
      </c>
      <c r="AM7" s="175">
        <f t="shared" si="25"/>
        <v>0.76097560975609757</v>
      </c>
      <c r="AN7" s="245">
        <v>49</v>
      </c>
      <c r="AO7" s="175">
        <f t="shared" si="26"/>
        <v>0.23902439024390243</v>
      </c>
      <c r="AP7" s="80">
        <f t="shared" si="11"/>
        <v>205</v>
      </c>
      <c r="AQ7" s="121">
        <v>155</v>
      </c>
      <c r="AR7" s="175">
        <f t="shared" si="27"/>
        <v>0.76354679802955661</v>
      </c>
      <c r="AS7" s="253">
        <v>48</v>
      </c>
      <c r="AT7" s="175">
        <f t="shared" si="28"/>
        <v>0.23645320197044334</v>
      </c>
      <c r="AU7" s="130">
        <f t="shared" si="12"/>
        <v>203</v>
      </c>
      <c r="AV7" s="7">
        <v>154</v>
      </c>
      <c r="AW7" s="242">
        <f t="shared" si="29"/>
        <v>0.76237623762376239</v>
      </c>
      <c r="AX7" s="7">
        <v>48</v>
      </c>
      <c r="AY7" s="242">
        <f t="shared" si="30"/>
        <v>0.23762376237623761</v>
      </c>
      <c r="AZ7" s="80">
        <f t="shared" si="13"/>
        <v>202</v>
      </c>
      <c r="BA7" s="121">
        <v>154</v>
      </c>
      <c r="BB7" s="175">
        <f t="shared" si="31"/>
        <v>0.76616915422885568</v>
      </c>
      <c r="BC7" s="253">
        <v>47</v>
      </c>
      <c r="BD7" s="175">
        <f t="shared" si="32"/>
        <v>0.23383084577114427</v>
      </c>
      <c r="BE7" s="130">
        <f t="shared" si="14"/>
        <v>201</v>
      </c>
      <c r="BF7" s="120">
        <v>152</v>
      </c>
      <c r="BG7" s="242">
        <f t="shared" si="33"/>
        <v>0.76381909547738691</v>
      </c>
      <c r="BH7" s="120">
        <v>47</v>
      </c>
      <c r="BI7" s="242">
        <f t="shared" si="34"/>
        <v>0.23618090452261306</v>
      </c>
      <c r="BJ7" s="80">
        <f t="shared" ref="BJ7:BJ14" si="37">BF7+BH7</f>
        <v>199</v>
      </c>
      <c r="BK7" s="141">
        <f t="shared" si="35"/>
        <v>-2</v>
      </c>
      <c r="BL7" s="122">
        <f t="shared" si="36"/>
        <v>22</v>
      </c>
    </row>
    <row r="8" spans="1:64" ht="16.5" customHeight="1" x14ac:dyDescent="0.2">
      <c r="A8" s="317"/>
      <c r="B8" s="8" t="s">
        <v>23</v>
      </c>
      <c r="C8" s="77">
        <v>28</v>
      </c>
      <c r="D8" s="175">
        <f t="shared" si="15"/>
        <v>0.82352941176470584</v>
      </c>
      <c r="E8" s="112">
        <v>6</v>
      </c>
      <c r="F8" s="237">
        <f t="shared" si="16"/>
        <v>0.17647058823529413</v>
      </c>
      <c r="G8" s="73">
        <f t="shared" si="17"/>
        <v>34</v>
      </c>
      <c r="H8" s="79">
        <v>28</v>
      </c>
      <c r="I8" s="175">
        <f t="shared" si="18"/>
        <v>0.82352941176470584</v>
      </c>
      <c r="J8" s="245">
        <v>6</v>
      </c>
      <c r="K8" s="175">
        <f t="shared" si="19"/>
        <v>0.17647058823529413</v>
      </c>
      <c r="L8" s="80">
        <f t="shared" si="20"/>
        <v>34</v>
      </c>
      <c r="M8" s="43">
        <v>28</v>
      </c>
      <c r="N8" s="175">
        <f t="shared" si="0"/>
        <v>0.82352941176470584</v>
      </c>
      <c r="O8" s="146">
        <v>6</v>
      </c>
      <c r="P8" s="175">
        <f t="shared" si="1"/>
        <v>0.17647058823529413</v>
      </c>
      <c r="Q8" s="81">
        <f t="shared" si="2"/>
        <v>34</v>
      </c>
      <c r="R8" s="120">
        <v>29</v>
      </c>
      <c r="S8" s="175">
        <f t="shared" si="3"/>
        <v>0.82857142857142863</v>
      </c>
      <c r="T8" s="245">
        <v>6</v>
      </c>
      <c r="U8" s="175">
        <f t="shared" si="4"/>
        <v>0.17142857142857143</v>
      </c>
      <c r="V8" s="80">
        <f t="shared" si="5"/>
        <v>35</v>
      </c>
      <c r="W8" s="121">
        <v>29</v>
      </c>
      <c r="X8" s="175">
        <f t="shared" si="6"/>
        <v>0.82857142857142863</v>
      </c>
      <c r="Y8" s="253">
        <v>6</v>
      </c>
      <c r="Z8" s="175">
        <f t="shared" si="7"/>
        <v>0.17142857142857143</v>
      </c>
      <c r="AA8" s="81">
        <f t="shared" si="8"/>
        <v>35</v>
      </c>
      <c r="AB8" s="120">
        <v>29</v>
      </c>
      <c r="AC8" s="175">
        <f t="shared" si="21"/>
        <v>0.82857142857142863</v>
      </c>
      <c r="AD8" s="245">
        <v>6</v>
      </c>
      <c r="AE8" s="175">
        <f t="shared" si="22"/>
        <v>0.17142857142857143</v>
      </c>
      <c r="AF8" s="80">
        <f t="shared" si="9"/>
        <v>35</v>
      </c>
      <c r="AG8" s="121">
        <v>3</v>
      </c>
      <c r="AH8" s="175">
        <f t="shared" si="23"/>
        <v>1</v>
      </c>
      <c r="AI8" s="253">
        <v>0</v>
      </c>
      <c r="AJ8" s="175">
        <f t="shared" si="24"/>
        <v>0</v>
      </c>
      <c r="AK8" s="81">
        <f t="shared" si="10"/>
        <v>3</v>
      </c>
      <c r="AL8" s="120">
        <v>3</v>
      </c>
      <c r="AM8" s="175">
        <f t="shared" si="25"/>
        <v>1</v>
      </c>
      <c r="AN8" s="245">
        <v>0</v>
      </c>
      <c r="AO8" s="175">
        <f t="shared" si="26"/>
        <v>0</v>
      </c>
      <c r="AP8" s="80">
        <f t="shared" si="11"/>
        <v>3</v>
      </c>
      <c r="AQ8" s="121">
        <v>3</v>
      </c>
      <c r="AR8" s="175">
        <f t="shared" si="27"/>
        <v>1</v>
      </c>
      <c r="AS8" s="253">
        <v>0</v>
      </c>
      <c r="AT8" s="175">
        <f t="shared" si="28"/>
        <v>0</v>
      </c>
      <c r="AU8" s="130">
        <f t="shared" si="12"/>
        <v>3</v>
      </c>
      <c r="AV8" s="7">
        <v>3</v>
      </c>
      <c r="AW8" s="242">
        <f t="shared" si="29"/>
        <v>1</v>
      </c>
      <c r="AX8" s="7">
        <v>0</v>
      </c>
      <c r="AY8" s="242">
        <f t="shared" si="30"/>
        <v>0</v>
      </c>
      <c r="AZ8" s="80">
        <f t="shared" si="13"/>
        <v>3</v>
      </c>
      <c r="BA8" s="121">
        <v>3</v>
      </c>
      <c r="BB8" s="175">
        <f t="shared" si="31"/>
        <v>1</v>
      </c>
      <c r="BC8" s="253">
        <v>0</v>
      </c>
      <c r="BD8" s="175">
        <f t="shared" si="32"/>
        <v>0</v>
      </c>
      <c r="BE8" s="130">
        <f t="shared" si="14"/>
        <v>3</v>
      </c>
      <c r="BF8" s="120">
        <v>3</v>
      </c>
      <c r="BG8" s="242">
        <f t="shared" si="33"/>
        <v>1</v>
      </c>
      <c r="BH8" s="120">
        <v>0</v>
      </c>
      <c r="BI8" s="242">
        <f t="shared" si="34"/>
        <v>0</v>
      </c>
      <c r="BJ8" s="80">
        <f t="shared" si="37"/>
        <v>3</v>
      </c>
      <c r="BK8" s="141">
        <f t="shared" si="35"/>
        <v>0</v>
      </c>
      <c r="BL8" s="122">
        <f t="shared" si="36"/>
        <v>-31</v>
      </c>
    </row>
    <row r="9" spans="1:64" ht="16.5" customHeight="1" x14ac:dyDescent="0.2">
      <c r="A9" s="317"/>
      <c r="B9" s="8" t="s">
        <v>24</v>
      </c>
      <c r="C9" s="77">
        <v>0</v>
      </c>
      <c r="D9" s="175">
        <f t="shared" si="15"/>
        <v>0</v>
      </c>
      <c r="E9" s="112">
        <v>5</v>
      </c>
      <c r="F9" s="237">
        <f t="shared" si="16"/>
        <v>1</v>
      </c>
      <c r="G9" s="73">
        <f t="shared" si="17"/>
        <v>5</v>
      </c>
      <c r="H9" s="79">
        <v>0</v>
      </c>
      <c r="I9" s="175">
        <f t="shared" si="18"/>
        <v>0</v>
      </c>
      <c r="J9" s="245">
        <v>5</v>
      </c>
      <c r="K9" s="175">
        <f t="shared" si="19"/>
        <v>1</v>
      </c>
      <c r="L9" s="80">
        <f t="shared" si="20"/>
        <v>5</v>
      </c>
      <c r="M9" s="43">
        <v>0</v>
      </c>
      <c r="N9" s="175">
        <f t="shared" si="0"/>
        <v>0</v>
      </c>
      <c r="O9" s="146">
        <v>5</v>
      </c>
      <c r="P9" s="175">
        <f t="shared" si="1"/>
        <v>1</v>
      </c>
      <c r="Q9" s="81">
        <f t="shared" si="2"/>
        <v>5</v>
      </c>
      <c r="R9" s="120">
        <v>0</v>
      </c>
      <c r="S9" s="175">
        <f t="shared" si="3"/>
        <v>0</v>
      </c>
      <c r="T9" s="245">
        <v>5</v>
      </c>
      <c r="U9" s="175">
        <f t="shared" si="4"/>
        <v>1</v>
      </c>
      <c r="V9" s="80">
        <f t="shared" si="5"/>
        <v>5</v>
      </c>
      <c r="W9" s="121">
        <v>0</v>
      </c>
      <c r="X9" s="175">
        <f t="shared" si="6"/>
        <v>0</v>
      </c>
      <c r="Y9" s="253">
        <v>5</v>
      </c>
      <c r="Z9" s="175">
        <f t="shared" si="7"/>
        <v>1</v>
      </c>
      <c r="AA9" s="81">
        <f t="shared" si="8"/>
        <v>5</v>
      </c>
      <c r="AB9" s="120">
        <v>0</v>
      </c>
      <c r="AC9" s="175">
        <f t="shared" si="21"/>
        <v>0</v>
      </c>
      <c r="AD9" s="245">
        <v>5</v>
      </c>
      <c r="AE9" s="175">
        <f t="shared" si="22"/>
        <v>1</v>
      </c>
      <c r="AF9" s="80">
        <f t="shared" si="9"/>
        <v>5</v>
      </c>
      <c r="AG9" s="121">
        <v>0</v>
      </c>
      <c r="AH9" s="175">
        <f t="shared" si="23"/>
        <v>0</v>
      </c>
      <c r="AI9" s="253">
        <v>4</v>
      </c>
      <c r="AJ9" s="175">
        <f t="shared" si="24"/>
        <v>1</v>
      </c>
      <c r="AK9" s="81">
        <f t="shared" si="10"/>
        <v>4</v>
      </c>
      <c r="AL9" s="120">
        <v>0</v>
      </c>
      <c r="AM9" s="175">
        <f t="shared" si="25"/>
        <v>0</v>
      </c>
      <c r="AN9" s="245">
        <v>3</v>
      </c>
      <c r="AO9" s="175">
        <f t="shared" si="26"/>
        <v>1</v>
      </c>
      <c r="AP9" s="80">
        <f t="shared" si="11"/>
        <v>3</v>
      </c>
      <c r="AQ9" s="121">
        <v>0</v>
      </c>
      <c r="AR9" s="175">
        <f t="shared" si="27"/>
        <v>0</v>
      </c>
      <c r="AS9" s="253">
        <v>3</v>
      </c>
      <c r="AT9" s="175">
        <f t="shared" si="28"/>
        <v>1</v>
      </c>
      <c r="AU9" s="130">
        <f t="shared" si="12"/>
        <v>3</v>
      </c>
      <c r="AV9" s="7">
        <v>0</v>
      </c>
      <c r="AW9" s="242">
        <f t="shared" si="29"/>
        <v>0</v>
      </c>
      <c r="AX9" s="7">
        <v>3</v>
      </c>
      <c r="AY9" s="242">
        <f t="shared" si="30"/>
        <v>1</v>
      </c>
      <c r="AZ9" s="80">
        <f t="shared" si="13"/>
        <v>3</v>
      </c>
      <c r="BA9" s="121">
        <v>0</v>
      </c>
      <c r="BB9" s="175">
        <f t="shared" si="31"/>
        <v>0</v>
      </c>
      <c r="BC9" s="253">
        <v>3</v>
      </c>
      <c r="BD9" s="175">
        <f t="shared" si="32"/>
        <v>1</v>
      </c>
      <c r="BE9" s="130">
        <f t="shared" si="14"/>
        <v>3</v>
      </c>
      <c r="BF9" s="120">
        <v>0</v>
      </c>
      <c r="BG9" s="242">
        <f t="shared" si="33"/>
        <v>0</v>
      </c>
      <c r="BH9" s="120">
        <v>3</v>
      </c>
      <c r="BI9" s="242">
        <f t="shared" si="34"/>
        <v>1</v>
      </c>
      <c r="BJ9" s="80">
        <f t="shared" si="37"/>
        <v>3</v>
      </c>
      <c r="BK9" s="141">
        <f t="shared" si="35"/>
        <v>0</v>
      </c>
      <c r="BL9" s="122">
        <f t="shared" si="36"/>
        <v>-2</v>
      </c>
    </row>
    <row r="10" spans="1:64" ht="16.5" customHeight="1" x14ac:dyDescent="0.2">
      <c r="A10" s="317"/>
      <c r="B10" s="8" t="s">
        <v>25</v>
      </c>
      <c r="C10" s="77">
        <v>4</v>
      </c>
      <c r="D10" s="175">
        <f t="shared" si="15"/>
        <v>1</v>
      </c>
      <c r="E10" s="112">
        <v>0</v>
      </c>
      <c r="F10" s="237">
        <f t="shared" si="16"/>
        <v>0</v>
      </c>
      <c r="G10" s="73">
        <f t="shared" si="17"/>
        <v>4</v>
      </c>
      <c r="H10" s="79">
        <v>4</v>
      </c>
      <c r="I10" s="175">
        <f t="shared" si="18"/>
        <v>1</v>
      </c>
      <c r="J10" s="245">
        <v>0</v>
      </c>
      <c r="K10" s="175">
        <f t="shared" si="19"/>
        <v>0</v>
      </c>
      <c r="L10" s="80">
        <f t="shared" si="20"/>
        <v>4</v>
      </c>
      <c r="M10" s="43">
        <v>4</v>
      </c>
      <c r="N10" s="175">
        <f t="shared" si="0"/>
        <v>1</v>
      </c>
      <c r="O10" s="146">
        <v>0</v>
      </c>
      <c r="P10" s="175">
        <f t="shared" si="1"/>
        <v>0</v>
      </c>
      <c r="Q10" s="81">
        <f t="shared" si="2"/>
        <v>4</v>
      </c>
      <c r="R10" s="120">
        <v>4</v>
      </c>
      <c r="S10" s="175">
        <f t="shared" si="3"/>
        <v>1</v>
      </c>
      <c r="T10" s="245">
        <v>0</v>
      </c>
      <c r="U10" s="175">
        <f t="shared" si="4"/>
        <v>0</v>
      </c>
      <c r="V10" s="80">
        <f t="shared" si="5"/>
        <v>4</v>
      </c>
      <c r="W10" s="121">
        <v>4</v>
      </c>
      <c r="X10" s="175">
        <f t="shared" si="6"/>
        <v>1</v>
      </c>
      <c r="Y10" s="253">
        <v>0</v>
      </c>
      <c r="Z10" s="175">
        <f t="shared" si="7"/>
        <v>0</v>
      </c>
      <c r="AA10" s="81">
        <f t="shared" si="8"/>
        <v>4</v>
      </c>
      <c r="AB10" s="120">
        <v>4</v>
      </c>
      <c r="AC10" s="175">
        <f t="shared" si="21"/>
        <v>1</v>
      </c>
      <c r="AD10" s="245">
        <v>0</v>
      </c>
      <c r="AE10" s="175">
        <f t="shared" si="22"/>
        <v>0</v>
      </c>
      <c r="AF10" s="80">
        <f t="shared" si="9"/>
        <v>4</v>
      </c>
      <c r="AG10" s="121">
        <v>5</v>
      </c>
      <c r="AH10" s="175">
        <f t="shared" si="23"/>
        <v>0.83333333333333337</v>
      </c>
      <c r="AI10" s="253">
        <v>1</v>
      </c>
      <c r="AJ10" s="175">
        <f t="shared" si="24"/>
        <v>0.16666666666666666</v>
      </c>
      <c r="AK10" s="81">
        <f t="shared" si="10"/>
        <v>6</v>
      </c>
      <c r="AL10" s="120">
        <v>5</v>
      </c>
      <c r="AM10" s="175">
        <f t="shared" si="25"/>
        <v>0.83333333333333337</v>
      </c>
      <c r="AN10" s="245">
        <v>1</v>
      </c>
      <c r="AO10" s="175">
        <f t="shared" si="26"/>
        <v>0.16666666666666666</v>
      </c>
      <c r="AP10" s="80">
        <f t="shared" si="11"/>
        <v>6</v>
      </c>
      <c r="AQ10" s="121">
        <v>5</v>
      </c>
      <c r="AR10" s="175">
        <f t="shared" si="27"/>
        <v>0.83333333333333337</v>
      </c>
      <c r="AS10" s="253">
        <v>1</v>
      </c>
      <c r="AT10" s="175">
        <f t="shared" si="28"/>
        <v>0.16666666666666666</v>
      </c>
      <c r="AU10" s="130">
        <f t="shared" si="12"/>
        <v>6</v>
      </c>
      <c r="AV10" s="7">
        <v>4</v>
      </c>
      <c r="AW10" s="242">
        <f t="shared" si="29"/>
        <v>0.8</v>
      </c>
      <c r="AX10" s="7">
        <v>1</v>
      </c>
      <c r="AY10" s="242">
        <f t="shared" si="30"/>
        <v>0.2</v>
      </c>
      <c r="AZ10" s="80">
        <f t="shared" si="13"/>
        <v>5</v>
      </c>
      <c r="BA10" s="121">
        <v>4</v>
      </c>
      <c r="BB10" s="175">
        <f t="shared" si="31"/>
        <v>0.8</v>
      </c>
      <c r="BC10" s="253">
        <v>1</v>
      </c>
      <c r="BD10" s="175">
        <f t="shared" si="32"/>
        <v>0.2</v>
      </c>
      <c r="BE10" s="130">
        <f t="shared" si="14"/>
        <v>5</v>
      </c>
      <c r="BF10" s="120">
        <v>4</v>
      </c>
      <c r="BG10" s="242">
        <f t="shared" si="33"/>
        <v>0.8</v>
      </c>
      <c r="BH10" s="120">
        <v>1</v>
      </c>
      <c r="BI10" s="242">
        <f t="shared" si="34"/>
        <v>0.2</v>
      </c>
      <c r="BJ10" s="80">
        <f t="shared" si="37"/>
        <v>5</v>
      </c>
      <c r="BK10" s="141">
        <f t="shared" si="35"/>
        <v>0</v>
      </c>
      <c r="BL10" s="122">
        <f t="shared" si="36"/>
        <v>1</v>
      </c>
    </row>
    <row r="11" spans="1:64" ht="16.5" customHeight="1" x14ac:dyDescent="0.2">
      <c r="A11" s="317"/>
      <c r="B11" s="8" t="s">
        <v>26</v>
      </c>
      <c r="C11" s="77">
        <v>11</v>
      </c>
      <c r="D11" s="175">
        <f t="shared" si="15"/>
        <v>0.6875</v>
      </c>
      <c r="E11" s="112">
        <v>5</v>
      </c>
      <c r="F11" s="237">
        <f t="shared" si="16"/>
        <v>0.3125</v>
      </c>
      <c r="G11" s="73">
        <f t="shared" si="17"/>
        <v>16</v>
      </c>
      <c r="H11" s="79">
        <v>11</v>
      </c>
      <c r="I11" s="175">
        <f t="shared" si="18"/>
        <v>0.6875</v>
      </c>
      <c r="J11" s="245">
        <v>5</v>
      </c>
      <c r="K11" s="175">
        <f t="shared" si="19"/>
        <v>0.3125</v>
      </c>
      <c r="L11" s="80">
        <f t="shared" si="20"/>
        <v>16</v>
      </c>
      <c r="M11" s="43">
        <v>11</v>
      </c>
      <c r="N11" s="175">
        <f t="shared" si="0"/>
        <v>0.6875</v>
      </c>
      <c r="O11" s="146">
        <v>5</v>
      </c>
      <c r="P11" s="175">
        <f t="shared" si="1"/>
        <v>0.3125</v>
      </c>
      <c r="Q11" s="81">
        <f t="shared" si="2"/>
        <v>16</v>
      </c>
      <c r="R11" s="120">
        <v>11</v>
      </c>
      <c r="S11" s="175">
        <f t="shared" si="3"/>
        <v>0.6875</v>
      </c>
      <c r="T11" s="245">
        <v>5</v>
      </c>
      <c r="U11" s="175">
        <f t="shared" si="4"/>
        <v>0.3125</v>
      </c>
      <c r="V11" s="80">
        <f t="shared" si="5"/>
        <v>16</v>
      </c>
      <c r="W11" s="121">
        <v>10</v>
      </c>
      <c r="X11" s="175">
        <f t="shared" si="6"/>
        <v>0.66666666666666663</v>
      </c>
      <c r="Y11" s="253">
        <v>5</v>
      </c>
      <c r="Z11" s="175">
        <f t="shared" si="7"/>
        <v>0.33333333333333331</v>
      </c>
      <c r="AA11" s="81">
        <f t="shared" si="8"/>
        <v>15</v>
      </c>
      <c r="AB11" s="120">
        <v>10</v>
      </c>
      <c r="AC11" s="175">
        <f t="shared" si="21"/>
        <v>0.66666666666666663</v>
      </c>
      <c r="AD11" s="245">
        <v>5</v>
      </c>
      <c r="AE11" s="175">
        <f t="shared" si="22"/>
        <v>0.33333333333333331</v>
      </c>
      <c r="AF11" s="91">
        <f t="shared" si="9"/>
        <v>15</v>
      </c>
      <c r="AG11" s="121">
        <v>8</v>
      </c>
      <c r="AH11" s="175">
        <f t="shared" si="23"/>
        <v>0.66666666666666663</v>
      </c>
      <c r="AI11" s="253">
        <v>4</v>
      </c>
      <c r="AJ11" s="175">
        <f t="shared" si="24"/>
        <v>0.33333333333333331</v>
      </c>
      <c r="AK11" s="81">
        <f t="shared" si="10"/>
        <v>12</v>
      </c>
      <c r="AL11" s="120">
        <v>8</v>
      </c>
      <c r="AM11" s="175">
        <f t="shared" si="25"/>
        <v>0.66666666666666663</v>
      </c>
      <c r="AN11" s="245">
        <v>4</v>
      </c>
      <c r="AO11" s="175">
        <f t="shared" si="26"/>
        <v>0.33333333333333331</v>
      </c>
      <c r="AP11" s="80">
        <f t="shared" si="11"/>
        <v>12</v>
      </c>
      <c r="AQ11" s="121">
        <v>8</v>
      </c>
      <c r="AR11" s="175">
        <f t="shared" si="27"/>
        <v>0.66666666666666663</v>
      </c>
      <c r="AS11" s="253">
        <v>4</v>
      </c>
      <c r="AT11" s="175">
        <f t="shared" si="28"/>
        <v>0.33333333333333331</v>
      </c>
      <c r="AU11" s="130">
        <f t="shared" si="12"/>
        <v>12</v>
      </c>
      <c r="AV11" s="7">
        <v>8</v>
      </c>
      <c r="AW11" s="242">
        <f t="shared" si="29"/>
        <v>0.66666666666666663</v>
      </c>
      <c r="AX11" s="7">
        <v>4</v>
      </c>
      <c r="AY11" s="242">
        <f t="shared" si="30"/>
        <v>0.33333333333333331</v>
      </c>
      <c r="AZ11" s="80">
        <f t="shared" si="13"/>
        <v>12</v>
      </c>
      <c r="BA11" s="121">
        <v>8</v>
      </c>
      <c r="BB11" s="175">
        <f t="shared" si="31"/>
        <v>0.66666666666666663</v>
      </c>
      <c r="BC11" s="253">
        <v>4</v>
      </c>
      <c r="BD11" s="175">
        <f t="shared" si="32"/>
        <v>0.33333333333333331</v>
      </c>
      <c r="BE11" s="130">
        <f t="shared" si="14"/>
        <v>12</v>
      </c>
      <c r="BF11" s="120">
        <v>8</v>
      </c>
      <c r="BG11" s="242">
        <f t="shared" si="33"/>
        <v>0.66666666666666663</v>
      </c>
      <c r="BH11" s="120">
        <v>4</v>
      </c>
      <c r="BI11" s="242">
        <f t="shared" si="34"/>
        <v>0.33333333333333331</v>
      </c>
      <c r="BJ11" s="80">
        <f t="shared" si="37"/>
        <v>12</v>
      </c>
      <c r="BK11" s="141">
        <f t="shared" si="35"/>
        <v>0</v>
      </c>
      <c r="BL11" s="122">
        <f t="shared" si="36"/>
        <v>-4</v>
      </c>
    </row>
    <row r="12" spans="1:64" ht="16.5" customHeight="1" x14ac:dyDescent="0.2">
      <c r="A12" s="317"/>
      <c r="B12" s="9" t="s">
        <v>27</v>
      </c>
      <c r="C12" s="77">
        <v>4</v>
      </c>
      <c r="D12" s="175">
        <f t="shared" si="15"/>
        <v>0.26666666666666666</v>
      </c>
      <c r="E12" s="112">
        <v>11</v>
      </c>
      <c r="F12" s="237">
        <f t="shared" si="16"/>
        <v>0.73333333333333328</v>
      </c>
      <c r="G12" s="73">
        <f t="shared" si="17"/>
        <v>15</v>
      </c>
      <c r="H12" s="79">
        <v>4</v>
      </c>
      <c r="I12" s="175">
        <f t="shared" si="18"/>
        <v>0.26666666666666666</v>
      </c>
      <c r="J12" s="245">
        <v>11</v>
      </c>
      <c r="K12" s="175">
        <f t="shared" si="19"/>
        <v>0.73333333333333328</v>
      </c>
      <c r="L12" s="82">
        <f t="shared" si="20"/>
        <v>15</v>
      </c>
      <c r="M12" s="43">
        <v>4</v>
      </c>
      <c r="N12" s="175">
        <f t="shared" si="0"/>
        <v>0.26666666666666666</v>
      </c>
      <c r="O12" s="146">
        <v>11</v>
      </c>
      <c r="P12" s="175">
        <f t="shared" si="1"/>
        <v>0.73333333333333328</v>
      </c>
      <c r="Q12" s="83">
        <f t="shared" si="2"/>
        <v>15</v>
      </c>
      <c r="R12" s="120">
        <v>4</v>
      </c>
      <c r="S12" s="175">
        <f t="shared" si="3"/>
        <v>0.26666666666666666</v>
      </c>
      <c r="T12" s="245">
        <v>11</v>
      </c>
      <c r="U12" s="175">
        <f t="shared" si="4"/>
        <v>0.73333333333333328</v>
      </c>
      <c r="V12" s="82">
        <f t="shared" si="5"/>
        <v>15</v>
      </c>
      <c r="W12" s="121">
        <v>4</v>
      </c>
      <c r="X12" s="175">
        <f t="shared" si="6"/>
        <v>0.26666666666666666</v>
      </c>
      <c r="Y12" s="253">
        <v>11</v>
      </c>
      <c r="Z12" s="175">
        <f t="shared" si="7"/>
        <v>0.73333333333333328</v>
      </c>
      <c r="AA12" s="83">
        <f t="shared" si="8"/>
        <v>15</v>
      </c>
      <c r="AB12" s="120">
        <v>4</v>
      </c>
      <c r="AC12" s="175">
        <f t="shared" si="21"/>
        <v>0.26666666666666666</v>
      </c>
      <c r="AD12" s="245">
        <v>11</v>
      </c>
      <c r="AE12" s="175">
        <f t="shared" si="22"/>
        <v>0.73333333333333328</v>
      </c>
      <c r="AF12" s="80">
        <f t="shared" si="9"/>
        <v>15</v>
      </c>
      <c r="AG12" s="121">
        <v>4</v>
      </c>
      <c r="AH12" s="175">
        <f t="shared" si="23"/>
        <v>0.26666666666666666</v>
      </c>
      <c r="AI12" s="253">
        <v>11</v>
      </c>
      <c r="AJ12" s="175">
        <f t="shared" si="24"/>
        <v>0.73333333333333328</v>
      </c>
      <c r="AK12" s="83">
        <f t="shared" si="10"/>
        <v>15</v>
      </c>
      <c r="AL12" s="120">
        <v>4</v>
      </c>
      <c r="AM12" s="175">
        <f t="shared" si="25"/>
        <v>0.26666666666666666</v>
      </c>
      <c r="AN12" s="245">
        <v>11</v>
      </c>
      <c r="AO12" s="175">
        <f t="shared" si="26"/>
        <v>0.73333333333333328</v>
      </c>
      <c r="AP12" s="82">
        <f t="shared" si="11"/>
        <v>15</v>
      </c>
      <c r="AQ12" s="121">
        <v>4</v>
      </c>
      <c r="AR12" s="175">
        <f t="shared" si="27"/>
        <v>0.26666666666666666</v>
      </c>
      <c r="AS12" s="253">
        <v>11</v>
      </c>
      <c r="AT12" s="175">
        <f t="shared" si="28"/>
        <v>0.73333333333333328</v>
      </c>
      <c r="AU12" s="131">
        <f t="shared" si="12"/>
        <v>15</v>
      </c>
      <c r="AV12" s="7">
        <v>4</v>
      </c>
      <c r="AW12" s="242">
        <f t="shared" si="29"/>
        <v>0.26666666666666666</v>
      </c>
      <c r="AX12" s="7">
        <v>11</v>
      </c>
      <c r="AY12" s="242">
        <f t="shared" si="30"/>
        <v>0.73333333333333328</v>
      </c>
      <c r="AZ12" s="82">
        <f t="shared" si="13"/>
        <v>15</v>
      </c>
      <c r="BA12" s="121">
        <v>4</v>
      </c>
      <c r="BB12" s="175">
        <f t="shared" si="31"/>
        <v>0.26666666666666666</v>
      </c>
      <c r="BC12" s="253">
        <v>11</v>
      </c>
      <c r="BD12" s="175">
        <f t="shared" si="32"/>
        <v>0.73333333333333328</v>
      </c>
      <c r="BE12" s="131">
        <f t="shared" si="14"/>
        <v>15</v>
      </c>
      <c r="BF12" s="120">
        <v>4</v>
      </c>
      <c r="BG12" s="242">
        <f t="shared" si="33"/>
        <v>0.26666666666666666</v>
      </c>
      <c r="BH12" s="120">
        <v>11</v>
      </c>
      <c r="BI12" s="242">
        <f t="shared" si="34"/>
        <v>0.73333333333333328</v>
      </c>
      <c r="BJ12" s="82">
        <f t="shared" si="37"/>
        <v>15</v>
      </c>
      <c r="BK12" s="141">
        <f t="shared" si="35"/>
        <v>0</v>
      </c>
      <c r="BL12" s="122">
        <f t="shared" si="36"/>
        <v>0</v>
      </c>
    </row>
    <row r="13" spans="1:64" ht="16.5" customHeight="1" x14ac:dyDescent="0.2">
      <c r="A13" s="317"/>
      <c r="B13" s="9" t="s">
        <v>28</v>
      </c>
      <c r="C13" s="77">
        <v>2</v>
      </c>
      <c r="D13" s="175">
        <f t="shared" si="15"/>
        <v>0.22222222222222221</v>
      </c>
      <c r="E13" s="112">
        <v>7</v>
      </c>
      <c r="F13" s="237">
        <f t="shared" si="16"/>
        <v>0.77777777777777779</v>
      </c>
      <c r="G13" s="73">
        <f t="shared" si="17"/>
        <v>9</v>
      </c>
      <c r="H13" s="79">
        <v>2</v>
      </c>
      <c r="I13" s="175">
        <f t="shared" si="18"/>
        <v>0.22222222222222221</v>
      </c>
      <c r="J13" s="245">
        <v>7</v>
      </c>
      <c r="K13" s="175">
        <f t="shared" si="19"/>
        <v>0.77777777777777779</v>
      </c>
      <c r="L13" s="80">
        <f t="shared" si="20"/>
        <v>9</v>
      </c>
      <c r="M13" s="43">
        <v>2</v>
      </c>
      <c r="N13" s="175">
        <f t="shared" si="0"/>
        <v>0.22222222222222221</v>
      </c>
      <c r="O13" s="146">
        <v>7</v>
      </c>
      <c r="P13" s="175">
        <f t="shared" si="1"/>
        <v>0.77777777777777779</v>
      </c>
      <c r="Q13" s="81">
        <f t="shared" si="2"/>
        <v>9</v>
      </c>
      <c r="R13" s="120">
        <v>2</v>
      </c>
      <c r="S13" s="175">
        <f t="shared" si="3"/>
        <v>0.22222222222222221</v>
      </c>
      <c r="T13" s="245">
        <v>7</v>
      </c>
      <c r="U13" s="175">
        <f t="shared" si="4"/>
        <v>0.77777777777777779</v>
      </c>
      <c r="V13" s="80">
        <f t="shared" si="5"/>
        <v>9</v>
      </c>
      <c r="W13" s="121">
        <v>2</v>
      </c>
      <c r="X13" s="175">
        <f t="shared" si="6"/>
        <v>0.22222222222222221</v>
      </c>
      <c r="Y13" s="253">
        <v>7</v>
      </c>
      <c r="Z13" s="175">
        <f t="shared" si="7"/>
        <v>0.77777777777777779</v>
      </c>
      <c r="AA13" s="81">
        <f t="shared" si="8"/>
        <v>9</v>
      </c>
      <c r="AB13" s="120">
        <v>2</v>
      </c>
      <c r="AC13" s="175">
        <f t="shared" si="21"/>
        <v>0.22222222222222221</v>
      </c>
      <c r="AD13" s="245">
        <v>7</v>
      </c>
      <c r="AE13" s="175">
        <f t="shared" si="22"/>
        <v>0.77777777777777779</v>
      </c>
      <c r="AF13" s="80">
        <f t="shared" si="9"/>
        <v>9</v>
      </c>
      <c r="AG13" s="121">
        <v>2</v>
      </c>
      <c r="AH13" s="175">
        <f t="shared" si="23"/>
        <v>0.22222222222222221</v>
      </c>
      <c r="AI13" s="253">
        <v>7</v>
      </c>
      <c r="AJ13" s="175">
        <f t="shared" si="24"/>
        <v>0.77777777777777779</v>
      </c>
      <c r="AK13" s="81">
        <f t="shared" si="10"/>
        <v>9</v>
      </c>
      <c r="AL13" s="120">
        <v>2</v>
      </c>
      <c r="AM13" s="175">
        <f t="shared" si="25"/>
        <v>0.22222222222222221</v>
      </c>
      <c r="AN13" s="245">
        <v>7</v>
      </c>
      <c r="AO13" s="175">
        <f t="shared" si="26"/>
        <v>0.77777777777777779</v>
      </c>
      <c r="AP13" s="80">
        <f t="shared" si="11"/>
        <v>9</v>
      </c>
      <c r="AQ13" s="121">
        <v>2</v>
      </c>
      <c r="AR13" s="175">
        <f t="shared" si="27"/>
        <v>0.22222222222222221</v>
      </c>
      <c r="AS13" s="253">
        <v>7</v>
      </c>
      <c r="AT13" s="175">
        <f t="shared" si="28"/>
        <v>0.77777777777777779</v>
      </c>
      <c r="AU13" s="130">
        <f t="shared" si="12"/>
        <v>9</v>
      </c>
      <c r="AV13" s="7">
        <v>2</v>
      </c>
      <c r="AW13" s="242">
        <f t="shared" si="29"/>
        <v>0.22222222222222221</v>
      </c>
      <c r="AX13" s="7">
        <v>7</v>
      </c>
      <c r="AY13" s="242">
        <f t="shared" si="30"/>
        <v>0.77777777777777779</v>
      </c>
      <c r="AZ13" s="80">
        <f t="shared" si="13"/>
        <v>9</v>
      </c>
      <c r="BA13" s="121">
        <v>2</v>
      </c>
      <c r="BB13" s="175">
        <f t="shared" si="31"/>
        <v>0.22222222222222221</v>
      </c>
      <c r="BC13" s="253">
        <v>7</v>
      </c>
      <c r="BD13" s="175">
        <f t="shared" si="32"/>
        <v>0.77777777777777779</v>
      </c>
      <c r="BE13" s="130">
        <f t="shared" si="14"/>
        <v>9</v>
      </c>
      <c r="BF13" s="120">
        <v>2</v>
      </c>
      <c r="BG13" s="242">
        <f t="shared" si="33"/>
        <v>0.22222222222222221</v>
      </c>
      <c r="BH13" s="120">
        <v>7</v>
      </c>
      <c r="BI13" s="242">
        <f t="shared" si="34"/>
        <v>0.77777777777777779</v>
      </c>
      <c r="BJ13" s="80">
        <f t="shared" si="37"/>
        <v>9</v>
      </c>
      <c r="BK13" s="141">
        <f t="shared" si="35"/>
        <v>0</v>
      </c>
      <c r="BL13" s="122">
        <f t="shared" si="36"/>
        <v>0</v>
      </c>
    </row>
    <row r="14" spans="1:64" ht="16.5" customHeight="1" thickBot="1" x14ac:dyDescent="0.25">
      <c r="A14" s="317"/>
      <c r="B14" s="9" t="s">
        <v>29</v>
      </c>
      <c r="C14" s="25">
        <v>1</v>
      </c>
      <c r="D14" s="176">
        <f t="shared" si="15"/>
        <v>0.1</v>
      </c>
      <c r="E14" s="153">
        <v>9</v>
      </c>
      <c r="F14" s="238">
        <f t="shared" si="16"/>
        <v>0.9</v>
      </c>
      <c r="G14" s="73">
        <f t="shared" si="17"/>
        <v>10</v>
      </c>
      <c r="H14" s="79">
        <v>1</v>
      </c>
      <c r="I14" s="175">
        <f t="shared" si="18"/>
        <v>0.1</v>
      </c>
      <c r="J14" s="245">
        <v>9</v>
      </c>
      <c r="K14" s="175">
        <f t="shared" si="19"/>
        <v>0.9</v>
      </c>
      <c r="L14" s="80">
        <f t="shared" si="20"/>
        <v>10</v>
      </c>
      <c r="M14" s="43">
        <v>1</v>
      </c>
      <c r="N14" s="175">
        <f t="shared" si="0"/>
        <v>0.1</v>
      </c>
      <c r="O14" s="146">
        <v>9</v>
      </c>
      <c r="P14" s="175">
        <f t="shared" si="1"/>
        <v>0.9</v>
      </c>
      <c r="Q14" s="81">
        <f t="shared" si="2"/>
        <v>10</v>
      </c>
      <c r="R14" s="120">
        <v>1</v>
      </c>
      <c r="S14" s="175">
        <f t="shared" si="3"/>
        <v>0.1</v>
      </c>
      <c r="T14" s="245">
        <v>9</v>
      </c>
      <c r="U14" s="175">
        <f t="shared" si="4"/>
        <v>0.9</v>
      </c>
      <c r="V14" s="80">
        <f t="shared" si="5"/>
        <v>10</v>
      </c>
      <c r="W14" s="121">
        <v>1</v>
      </c>
      <c r="X14" s="175">
        <f t="shared" si="6"/>
        <v>0.1</v>
      </c>
      <c r="Y14" s="253">
        <v>9</v>
      </c>
      <c r="Z14" s="175">
        <f t="shared" si="7"/>
        <v>0.9</v>
      </c>
      <c r="AA14" s="81">
        <f t="shared" si="8"/>
        <v>10</v>
      </c>
      <c r="AB14" s="120">
        <v>1</v>
      </c>
      <c r="AC14" s="175">
        <f t="shared" si="21"/>
        <v>0.1</v>
      </c>
      <c r="AD14" s="245">
        <v>9</v>
      </c>
      <c r="AE14" s="175">
        <f t="shared" si="22"/>
        <v>0.9</v>
      </c>
      <c r="AF14" s="80">
        <f t="shared" si="9"/>
        <v>10</v>
      </c>
      <c r="AG14" s="121">
        <v>1</v>
      </c>
      <c r="AH14" s="175">
        <f t="shared" si="23"/>
        <v>0.1</v>
      </c>
      <c r="AI14" s="253">
        <v>9</v>
      </c>
      <c r="AJ14" s="175">
        <f t="shared" si="24"/>
        <v>0.9</v>
      </c>
      <c r="AK14" s="81">
        <f t="shared" si="10"/>
        <v>10</v>
      </c>
      <c r="AL14" s="120">
        <v>1</v>
      </c>
      <c r="AM14" s="175">
        <f t="shared" si="25"/>
        <v>0.1111111111111111</v>
      </c>
      <c r="AN14" s="245">
        <v>8</v>
      </c>
      <c r="AO14" s="175">
        <f t="shared" si="26"/>
        <v>0.88888888888888884</v>
      </c>
      <c r="AP14" s="80">
        <f t="shared" si="11"/>
        <v>9</v>
      </c>
      <c r="AQ14" s="121">
        <v>1</v>
      </c>
      <c r="AR14" s="175">
        <f t="shared" si="27"/>
        <v>0.1111111111111111</v>
      </c>
      <c r="AS14" s="253">
        <v>8</v>
      </c>
      <c r="AT14" s="175">
        <f t="shared" si="28"/>
        <v>0.88888888888888884</v>
      </c>
      <c r="AU14" s="130">
        <f t="shared" si="12"/>
        <v>9</v>
      </c>
      <c r="AV14" s="7">
        <v>1</v>
      </c>
      <c r="AW14" s="242">
        <f t="shared" si="29"/>
        <v>0.1111111111111111</v>
      </c>
      <c r="AX14" s="7">
        <v>8</v>
      </c>
      <c r="AY14" s="242">
        <f t="shared" si="30"/>
        <v>0.88888888888888884</v>
      </c>
      <c r="AZ14" s="80">
        <f t="shared" si="13"/>
        <v>9</v>
      </c>
      <c r="BA14" s="121">
        <v>1</v>
      </c>
      <c r="BB14" s="175">
        <f t="shared" si="31"/>
        <v>0.1111111111111111</v>
      </c>
      <c r="BC14" s="253">
        <v>8</v>
      </c>
      <c r="BD14" s="175">
        <f t="shared" si="32"/>
        <v>0.88888888888888884</v>
      </c>
      <c r="BE14" s="130">
        <f t="shared" si="14"/>
        <v>9</v>
      </c>
      <c r="BF14" s="120">
        <v>1</v>
      </c>
      <c r="BG14" s="242">
        <f t="shared" si="33"/>
        <v>0.1111111111111111</v>
      </c>
      <c r="BH14" s="120">
        <v>8</v>
      </c>
      <c r="BI14" s="242">
        <f t="shared" si="34"/>
        <v>0.88888888888888884</v>
      </c>
      <c r="BJ14" s="80">
        <f t="shared" si="37"/>
        <v>9</v>
      </c>
      <c r="BK14" s="141">
        <f t="shared" si="35"/>
        <v>0</v>
      </c>
      <c r="BL14" s="122">
        <f t="shared" si="36"/>
        <v>-1</v>
      </c>
    </row>
    <row r="15" spans="1:64" ht="16.5" customHeight="1" thickBot="1" x14ac:dyDescent="0.25">
      <c r="A15" s="13"/>
      <c r="B15" s="10" t="s">
        <v>30</v>
      </c>
      <c r="C15" s="84">
        <f>SUM(C5:C14)</f>
        <v>218</v>
      </c>
      <c r="D15" s="188">
        <f>C15/G15</f>
        <v>0.66060606060606064</v>
      </c>
      <c r="E15" s="85">
        <f>SUM(E5:E14)</f>
        <v>112</v>
      </c>
      <c r="F15" s="188">
        <f>E15/G15</f>
        <v>0.33939393939393941</v>
      </c>
      <c r="G15" s="86">
        <f>SUM(G5:G14)</f>
        <v>330</v>
      </c>
      <c r="H15" s="87">
        <f t="shared" ref="H15:AZ15" si="38">SUM(H5:H14)</f>
        <v>218</v>
      </c>
      <c r="I15" s="188">
        <f t="shared" si="18"/>
        <v>0.66060606060606064</v>
      </c>
      <c r="J15" s="88">
        <f t="shared" si="38"/>
        <v>112</v>
      </c>
      <c r="K15" s="188">
        <f t="shared" si="19"/>
        <v>0.33939393939393941</v>
      </c>
      <c r="L15" s="61">
        <f>SUM(L5:L14)</f>
        <v>330</v>
      </c>
      <c r="M15" s="89">
        <f t="shared" si="38"/>
        <v>217</v>
      </c>
      <c r="N15" s="188">
        <f t="shared" si="0"/>
        <v>0.65957446808510634</v>
      </c>
      <c r="O15" s="88">
        <f t="shared" si="38"/>
        <v>112</v>
      </c>
      <c r="P15" s="188">
        <f t="shared" si="1"/>
        <v>0.34042553191489361</v>
      </c>
      <c r="Q15" s="61">
        <f t="shared" si="38"/>
        <v>329</v>
      </c>
      <c r="R15" s="89">
        <f t="shared" si="38"/>
        <v>217</v>
      </c>
      <c r="S15" s="188">
        <f t="shared" si="3"/>
        <v>0.66158536585365857</v>
      </c>
      <c r="T15" s="88">
        <f t="shared" si="38"/>
        <v>111</v>
      </c>
      <c r="U15" s="188">
        <f t="shared" si="4"/>
        <v>0.33841463414634149</v>
      </c>
      <c r="V15" s="61">
        <f t="shared" si="38"/>
        <v>328</v>
      </c>
      <c r="W15" s="89">
        <f t="shared" si="38"/>
        <v>216</v>
      </c>
      <c r="X15" s="188">
        <f t="shared" si="6"/>
        <v>0.66055045871559637</v>
      </c>
      <c r="Y15" s="88">
        <f t="shared" si="38"/>
        <v>111</v>
      </c>
      <c r="Z15" s="188">
        <f t="shared" si="7"/>
        <v>0.33944954128440369</v>
      </c>
      <c r="AA15" s="61">
        <f t="shared" si="38"/>
        <v>327</v>
      </c>
      <c r="AB15" s="89">
        <f t="shared" si="38"/>
        <v>216</v>
      </c>
      <c r="AC15" s="188">
        <f t="shared" si="21"/>
        <v>0.66055045871559637</v>
      </c>
      <c r="AD15" s="88">
        <f t="shared" si="38"/>
        <v>111</v>
      </c>
      <c r="AE15" s="188">
        <f t="shared" si="22"/>
        <v>0.33944954128440369</v>
      </c>
      <c r="AF15" s="61">
        <f t="shared" si="38"/>
        <v>327</v>
      </c>
      <c r="AG15" s="89">
        <f t="shared" si="38"/>
        <v>214</v>
      </c>
      <c r="AH15" s="188">
        <f t="shared" si="23"/>
        <v>0.66049382716049387</v>
      </c>
      <c r="AI15" s="88">
        <f t="shared" si="38"/>
        <v>110</v>
      </c>
      <c r="AJ15" s="188">
        <f t="shared" si="24"/>
        <v>0.33950617283950618</v>
      </c>
      <c r="AK15" s="61">
        <f t="shared" si="38"/>
        <v>324</v>
      </c>
      <c r="AL15" s="89">
        <f t="shared" si="38"/>
        <v>213</v>
      </c>
      <c r="AM15" s="188">
        <f t="shared" si="25"/>
        <v>0.66355140186915884</v>
      </c>
      <c r="AN15" s="88">
        <f t="shared" si="38"/>
        <v>108</v>
      </c>
      <c r="AO15" s="188">
        <f t="shared" si="26"/>
        <v>0.3364485981308411</v>
      </c>
      <c r="AP15" s="61">
        <f t="shared" si="38"/>
        <v>321</v>
      </c>
      <c r="AQ15" s="89">
        <f t="shared" si="38"/>
        <v>212</v>
      </c>
      <c r="AR15" s="188">
        <f t="shared" si="27"/>
        <v>0.66457680250783702</v>
      </c>
      <c r="AS15" s="88">
        <f t="shared" si="38"/>
        <v>107</v>
      </c>
      <c r="AT15" s="188">
        <f t="shared" si="28"/>
        <v>0.33542319749216298</v>
      </c>
      <c r="AU15" s="127">
        <f t="shared" si="38"/>
        <v>319</v>
      </c>
      <c r="AV15" s="87">
        <f t="shared" si="38"/>
        <v>210</v>
      </c>
      <c r="AW15" s="188">
        <f>AV15/AZ15</f>
        <v>0.66246056782334384</v>
      </c>
      <c r="AX15" s="90">
        <f t="shared" si="38"/>
        <v>107</v>
      </c>
      <c r="AY15" s="188">
        <f>AX15/AZ15</f>
        <v>0.33753943217665616</v>
      </c>
      <c r="AZ15" s="61">
        <f t="shared" si="38"/>
        <v>317</v>
      </c>
      <c r="BA15" s="89">
        <f t="shared" ref="BA15:BE15" si="39">SUM(BA5:BA14)</f>
        <v>210</v>
      </c>
      <c r="BB15" s="188">
        <f t="shared" si="31"/>
        <v>0.66455696202531644</v>
      </c>
      <c r="BC15" s="88">
        <f t="shared" si="39"/>
        <v>106</v>
      </c>
      <c r="BD15" s="188">
        <f t="shared" si="32"/>
        <v>0.33544303797468356</v>
      </c>
      <c r="BE15" s="127">
        <f t="shared" si="39"/>
        <v>316</v>
      </c>
      <c r="BF15" s="133">
        <f>SUM(BF5:BF14)</f>
        <v>208</v>
      </c>
      <c r="BG15" s="188">
        <f t="shared" si="33"/>
        <v>0.6603174603174603</v>
      </c>
      <c r="BH15" s="90">
        <f t="shared" ref="BH15:BJ15" si="40">SUM(BH5:BH14)</f>
        <v>107</v>
      </c>
      <c r="BI15" s="188">
        <f t="shared" si="34"/>
        <v>0.3396825396825397</v>
      </c>
      <c r="BJ15" s="127">
        <f t="shared" si="40"/>
        <v>315</v>
      </c>
      <c r="BK15" s="70">
        <f>SUM(BK5:BK14)</f>
        <v>-1</v>
      </c>
      <c r="BL15" s="265">
        <f>SUM(BL5:BL14)</f>
        <v>-15</v>
      </c>
    </row>
    <row r="16" spans="1:64" ht="16.5" customHeight="1" x14ac:dyDescent="0.2">
      <c r="A16" s="316" t="s">
        <v>31</v>
      </c>
      <c r="B16" s="12" t="s">
        <v>20</v>
      </c>
      <c r="C16" s="143">
        <v>1</v>
      </c>
      <c r="D16" s="196">
        <f>C16/G16</f>
        <v>0.5</v>
      </c>
      <c r="E16" s="145">
        <v>1</v>
      </c>
      <c r="F16" s="239">
        <f>E16/G16</f>
        <v>0.5</v>
      </c>
      <c r="G16" s="73">
        <f>SUM(C16,E16)</f>
        <v>2</v>
      </c>
      <c r="H16" s="74">
        <v>1</v>
      </c>
      <c r="I16" s="196">
        <f t="shared" si="18"/>
        <v>0.5</v>
      </c>
      <c r="J16" s="246">
        <v>1</v>
      </c>
      <c r="K16" s="196">
        <f t="shared" si="19"/>
        <v>0.5</v>
      </c>
      <c r="L16" s="75">
        <f>SUM(H16,J16)</f>
        <v>2</v>
      </c>
      <c r="M16" s="44">
        <v>1</v>
      </c>
      <c r="N16" s="196">
        <f t="shared" si="0"/>
        <v>0.5</v>
      </c>
      <c r="O16" s="145">
        <v>1</v>
      </c>
      <c r="P16" s="196">
        <f t="shared" si="1"/>
        <v>0.5</v>
      </c>
      <c r="Q16" s="129">
        <f t="shared" ref="Q16:Q22" si="41">SUM(M16,O16)</f>
        <v>2</v>
      </c>
      <c r="R16" s="5">
        <v>1</v>
      </c>
      <c r="S16" s="196">
        <f t="shared" si="3"/>
        <v>0.5</v>
      </c>
      <c r="T16" s="246">
        <v>1</v>
      </c>
      <c r="U16" s="196">
        <f t="shared" si="4"/>
        <v>0.5</v>
      </c>
      <c r="V16" s="75">
        <f t="shared" ref="V16:V22" si="42">SUM(R16,T16)</f>
        <v>2</v>
      </c>
      <c r="W16" s="6">
        <v>1</v>
      </c>
      <c r="X16" s="196">
        <f t="shared" si="6"/>
        <v>0.5</v>
      </c>
      <c r="Y16" s="252">
        <v>1</v>
      </c>
      <c r="Z16" s="196">
        <f t="shared" si="7"/>
        <v>0.5</v>
      </c>
      <c r="AA16" s="129">
        <f t="shared" ref="AA16:AA22" si="43">SUM(W16,Y16)</f>
        <v>2</v>
      </c>
      <c r="AB16" s="5">
        <v>1</v>
      </c>
      <c r="AC16" s="196">
        <f t="shared" si="21"/>
        <v>0.5</v>
      </c>
      <c r="AD16" s="246">
        <v>1</v>
      </c>
      <c r="AE16" s="196">
        <f t="shared" si="22"/>
        <v>0.5</v>
      </c>
      <c r="AF16" s="75">
        <f>SUM(AB16,AD16)</f>
        <v>2</v>
      </c>
      <c r="AG16" s="6">
        <v>1</v>
      </c>
      <c r="AH16" s="196">
        <f t="shared" si="23"/>
        <v>0.5</v>
      </c>
      <c r="AI16" s="252">
        <v>1</v>
      </c>
      <c r="AJ16" s="196">
        <f t="shared" si="24"/>
        <v>0.5</v>
      </c>
      <c r="AK16" s="129">
        <f>SUM(AG16,AI16)</f>
        <v>2</v>
      </c>
      <c r="AL16" s="5">
        <v>1</v>
      </c>
      <c r="AM16" s="196">
        <f t="shared" si="25"/>
        <v>0.5</v>
      </c>
      <c r="AN16" s="246">
        <v>1</v>
      </c>
      <c r="AO16" s="196">
        <f t="shared" si="26"/>
        <v>0.5</v>
      </c>
      <c r="AP16" s="75">
        <f>SUM(AL16,AN16)</f>
        <v>2</v>
      </c>
      <c r="AQ16" s="6">
        <v>1</v>
      </c>
      <c r="AR16" s="196">
        <f t="shared" si="27"/>
        <v>0.5</v>
      </c>
      <c r="AS16" s="252">
        <v>1</v>
      </c>
      <c r="AT16" s="196">
        <f t="shared" si="28"/>
        <v>0.5</v>
      </c>
      <c r="AU16" s="129">
        <f>SUM(AQ16,AS16)</f>
        <v>2</v>
      </c>
      <c r="AV16" s="7">
        <v>1</v>
      </c>
      <c r="AW16" s="196">
        <f>AV16/AZ16</f>
        <v>0.5</v>
      </c>
      <c r="AX16" s="7">
        <v>1</v>
      </c>
      <c r="AY16" s="239">
        <f>AX16/AZ16</f>
        <v>0.5</v>
      </c>
      <c r="AZ16" s="75">
        <f>SUM(AV16,AX16)</f>
        <v>2</v>
      </c>
      <c r="BA16" s="6">
        <v>1</v>
      </c>
      <c r="BB16" s="196">
        <f t="shared" si="31"/>
        <v>0.5</v>
      </c>
      <c r="BC16" s="252">
        <v>1</v>
      </c>
      <c r="BD16" s="196">
        <f t="shared" si="32"/>
        <v>0.5</v>
      </c>
      <c r="BE16" s="129">
        <f>SUM(BA16,BC16)</f>
        <v>2</v>
      </c>
      <c r="BF16" s="120">
        <v>1</v>
      </c>
      <c r="BG16" s="196">
        <f t="shared" si="33"/>
        <v>0.5</v>
      </c>
      <c r="BH16" s="120">
        <v>1</v>
      </c>
      <c r="BI16" s="239">
        <f t="shared" si="34"/>
        <v>0.5</v>
      </c>
      <c r="BJ16" s="75">
        <f>BF16+BH16</f>
        <v>2</v>
      </c>
      <c r="BK16" s="141">
        <f t="shared" ref="BK16:BK22" si="44">BJ16-BE16</f>
        <v>0</v>
      </c>
      <c r="BL16" s="122">
        <f t="shared" ref="BL16:BL22" si="45">BJ16-G16</f>
        <v>0</v>
      </c>
    </row>
    <row r="17" spans="1:64" ht="16.5" customHeight="1" x14ac:dyDescent="0.2">
      <c r="A17" s="317"/>
      <c r="B17" s="4" t="s">
        <v>32</v>
      </c>
      <c r="C17" s="24">
        <v>21</v>
      </c>
      <c r="D17" s="197">
        <f t="shared" ref="D17:D24" si="46">C17/G17</f>
        <v>0.77777777777777779</v>
      </c>
      <c r="E17" s="146">
        <v>6</v>
      </c>
      <c r="F17" s="240">
        <f t="shared" ref="F17:F24" si="47">E17/G17</f>
        <v>0.22222222222222221</v>
      </c>
      <c r="G17" s="73">
        <f t="shared" ref="G17:G22" si="48">SUM(C17,E17)</f>
        <v>27</v>
      </c>
      <c r="H17" s="79">
        <v>21</v>
      </c>
      <c r="I17" s="197">
        <f t="shared" si="18"/>
        <v>0.77777777777777779</v>
      </c>
      <c r="J17" s="245">
        <v>6</v>
      </c>
      <c r="K17" s="197">
        <f t="shared" si="19"/>
        <v>0.22222222222222221</v>
      </c>
      <c r="L17" s="80">
        <f t="shared" ref="L17:L22" si="49">SUM(H17,J17)</f>
        <v>27</v>
      </c>
      <c r="M17" s="43">
        <v>21</v>
      </c>
      <c r="N17" s="197">
        <f t="shared" si="0"/>
        <v>0.77777777777777779</v>
      </c>
      <c r="O17" s="146">
        <v>6</v>
      </c>
      <c r="P17" s="197">
        <f t="shared" si="1"/>
        <v>0.22222222222222221</v>
      </c>
      <c r="Q17" s="130">
        <f t="shared" si="41"/>
        <v>27</v>
      </c>
      <c r="R17" s="120">
        <v>21</v>
      </c>
      <c r="S17" s="197">
        <f t="shared" si="3"/>
        <v>0.77777777777777779</v>
      </c>
      <c r="T17" s="245">
        <v>6</v>
      </c>
      <c r="U17" s="197">
        <f t="shared" si="4"/>
        <v>0.22222222222222221</v>
      </c>
      <c r="V17" s="80">
        <f t="shared" si="42"/>
        <v>27</v>
      </c>
      <c r="W17" s="121">
        <v>21</v>
      </c>
      <c r="X17" s="197">
        <f t="shared" si="6"/>
        <v>0.77777777777777779</v>
      </c>
      <c r="Y17" s="253">
        <v>6</v>
      </c>
      <c r="Z17" s="197">
        <f t="shared" si="7"/>
        <v>0.22222222222222221</v>
      </c>
      <c r="AA17" s="130">
        <f t="shared" si="43"/>
        <v>27</v>
      </c>
      <c r="AB17" s="120">
        <v>21</v>
      </c>
      <c r="AC17" s="197">
        <f t="shared" si="21"/>
        <v>0.77777777777777779</v>
      </c>
      <c r="AD17" s="245">
        <v>6</v>
      </c>
      <c r="AE17" s="197">
        <f t="shared" si="22"/>
        <v>0.22222222222222221</v>
      </c>
      <c r="AF17" s="80">
        <f t="shared" ref="AF17:AF22" si="50">SUM(AB17,AD17)</f>
        <v>27</v>
      </c>
      <c r="AG17" s="121">
        <v>21</v>
      </c>
      <c r="AH17" s="197">
        <f t="shared" si="23"/>
        <v>0.77777777777777779</v>
      </c>
      <c r="AI17" s="253">
        <v>6</v>
      </c>
      <c r="AJ17" s="197">
        <f t="shared" si="24"/>
        <v>0.22222222222222221</v>
      </c>
      <c r="AK17" s="130">
        <f t="shared" ref="AK17:AK22" si="51">SUM(AG17,AI17)</f>
        <v>27</v>
      </c>
      <c r="AL17" s="120">
        <v>21</v>
      </c>
      <c r="AM17" s="197">
        <f t="shared" si="25"/>
        <v>0.77777777777777779</v>
      </c>
      <c r="AN17" s="245">
        <v>6</v>
      </c>
      <c r="AO17" s="197">
        <f t="shared" si="26"/>
        <v>0.22222222222222221</v>
      </c>
      <c r="AP17" s="80">
        <f t="shared" ref="AP17:AP22" si="52">SUM(AL17,AN17)</f>
        <v>27</v>
      </c>
      <c r="AQ17" s="121">
        <v>21</v>
      </c>
      <c r="AR17" s="197">
        <f t="shared" si="27"/>
        <v>0.77777777777777779</v>
      </c>
      <c r="AS17" s="253">
        <v>6</v>
      </c>
      <c r="AT17" s="197">
        <f t="shared" si="28"/>
        <v>0.22222222222222221</v>
      </c>
      <c r="AU17" s="130">
        <f t="shared" ref="AU17:AU22" si="53">SUM(AQ17,AS17)</f>
        <v>27</v>
      </c>
      <c r="AV17" s="7">
        <v>21</v>
      </c>
      <c r="AW17" s="197">
        <f t="shared" ref="AW17:AW22" si="54">AV17/AZ17</f>
        <v>0.77777777777777779</v>
      </c>
      <c r="AX17" s="7">
        <v>6</v>
      </c>
      <c r="AY17" s="240">
        <f t="shared" ref="AY17:AY22" si="55">AX17/AZ17</f>
        <v>0.22222222222222221</v>
      </c>
      <c r="AZ17" s="80">
        <f t="shared" ref="AZ17:AZ22" si="56">SUM(AV17,AX17)</f>
        <v>27</v>
      </c>
      <c r="BA17" s="121">
        <v>21</v>
      </c>
      <c r="BB17" s="197">
        <f t="shared" si="31"/>
        <v>0.77777777777777779</v>
      </c>
      <c r="BC17" s="253">
        <v>6</v>
      </c>
      <c r="BD17" s="197">
        <f t="shared" si="32"/>
        <v>0.22222222222222221</v>
      </c>
      <c r="BE17" s="130">
        <f t="shared" ref="BE17:BE22" si="57">SUM(BA17,BC17)</f>
        <v>27</v>
      </c>
      <c r="BF17" s="120">
        <v>21</v>
      </c>
      <c r="BG17" s="197">
        <f t="shared" si="33"/>
        <v>0.77777777777777779</v>
      </c>
      <c r="BH17" s="120">
        <v>6</v>
      </c>
      <c r="BI17" s="240">
        <f t="shared" si="34"/>
        <v>0.22222222222222221</v>
      </c>
      <c r="BJ17" s="80">
        <f>BF17+BH17</f>
        <v>27</v>
      </c>
      <c r="BK17" s="141">
        <f t="shared" si="44"/>
        <v>0</v>
      </c>
      <c r="BL17" s="122">
        <f t="shared" si="45"/>
        <v>0</v>
      </c>
    </row>
    <row r="18" spans="1:64" ht="16.5" customHeight="1" x14ac:dyDescent="0.2">
      <c r="A18" s="317"/>
      <c r="B18" s="8" t="s">
        <v>23</v>
      </c>
      <c r="C18" s="24">
        <v>77</v>
      </c>
      <c r="D18" s="197">
        <f t="shared" si="46"/>
        <v>0.74038461538461542</v>
      </c>
      <c r="E18" s="146">
        <v>27</v>
      </c>
      <c r="F18" s="240">
        <f t="shared" si="47"/>
        <v>0.25961538461538464</v>
      </c>
      <c r="G18" s="73">
        <f t="shared" si="48"/>
        <v>104</v>
      </c>
      <c r="H18" s="79">
        <v>81</v>
      </c>
      <c r="I18" s="197">
        <f t="shared" si="18"/>
        <v>0.7570093457943925</v>
      </c>
      <c r="J18" s="245">
        <v>26</v>
      </c>
      <c r="K18" s="197">
        <f t="shared" si="19"/>
        <v>0.24299065420560748</v>
      </c>
      <c r="L18" s="80">
        <f t="shared" si="49"/>
        <v>107</v>
      </c>
      <c r="M18" s="43">
        <v>81</v>
      </c>
      <c r="N18" s="197">
        <f t="shared" si="0"/>
        <v>0.74311926605504586</v>
      </c>
      <c r="O18" s="146">
        <v>28</v>
      </c>
      <c r="P18" s="197">
        <f t="shared" si="1"/>
        <v>0.25688073394495414</v>
      </c>
      <c r="Q18" s="130">
        <f t="shared" si="41"/>
        <v>109</v>
      </c>
      <c r="R18" s="120">
        <v>72</v>
      </c>
      <c r="S18" s="197">
        <f t="shared" si="3"/>
        <v>0.74226804123711343</v>
      </c>
      <c r="T18" s="245">
        <v>25</v>
      </c>
      <c r="U18" s="197">
        <f t="shared" si="4"/>
        <v>0.25773195876288657</v>
      </c>
      <c r="V18" s="80">
        <f t="shared" si="42"/>
        <v>97</v>
      </c>
      <c r="W18" s="121">
        <v>75</v>
      </c>
      <c r="X18" s="197">
        <f t="shared" si="6"/>
        <v>0.75</v>
      </c>
      <c r="Y18" s="253">
        <v>25</v>
      </c>
      <c r="Z18" s="197">
        <f t="shared" si="7"/>
        <v>0.25</v>
      </c>
      <c r="AA18" s="130">
        <f t="shared" si="43"/>
        <v>100</v>
      </c>
      <c r="AB18" s="120">
        <v>77</v>
      </c>
      <c r="AC18" s="197">
        <f t="shared" si="21"/>
        <v>0.73333333333333328</v>
      </c>
      <c r="AD18" s="245">
        <v>28</v>
      </c>
      <c r="AE18" s="197">
        <f t="shared" si="22"/>
        <v>0.26666666666666666</v>
      </c>
      <c r="AF18" s="80">
        <f t="shared" si="50"/>
        <v>105</v>
      </c>
      <c r="AG18" s="121">
        <v>76</v>
      </c>
      <c r="AH18" s="197">
        <f t="shared" si="23"/>
        <v>0.73786407766990292</v>
      </c>
      <c r="AI18" s="253">
        <v>27</v>
      </c>
      <c r="AJ18" s="197">
        <f t="shared" si="24"/>
        <v>0.26213592233009708</v>
      </c>
      <c r="AK18" s="130">
        <f t="shared" si="51"/>
        <v>103</v>
      </c>
      <c r="AL18" s="120">
        <v>71</v>
      </c>
      <c r="AM18" s="197">
        <f t="shared" si="25"/>
        <v>0.74736842105263157</v>
      </c>
      <c r="AN18" s="245">
        <v>24</v>
      </c>
      <c r="AO18" s="197">
        <f t="shared" si="26"/>
        <v>0.25263157894736843</v>
      </c>
      <c r="AP18" s="80">
        <f t="shared" si="52"/>
        <v>95</v>
      </c>
      <c r="AQ18" s="121">
        <v>79</v>
      </c>
      <c r="AR18" s="197">
        <f t="shared" si="27"/>
        <v>0.73831775700934577</v>
      </c>
      <c r="AS18" s="253">
        <v>28</v>
      </c>
      <c r="AT18" s="197">
        <f t="shared" si="28"/>
        <v>0.26168224299065418</v>
      </c>
      <c r="AU18" s="130">
        <f t="shared" si="53"/>
        <v>107</v>
      </c>
      <c r="AV18" s="7">
        <v>82</v>
      </c>
      <c r="AW18" s="197">
        <f t="shared" si="54"/>
        <v>0.74545454545454548</v>
      </c>
      <c r="AX18" s="7">
        <v>28</v>
      </c>
      <c r="AY18" s="240">
        <f t="shared" si="55"/>
        <v>0.25454545454545452</v>
      </c>
      <c r="AZ18" s="80">
        <f t="shared" si="56"/>
        <v>110</v>
      </c>
      <c r="BA18" s="121">
        <v>88</v>
      </c>
      <c r="BB18" s="197">
        <f t="shared" si="31"/>
        <v>0.75213675213675213</v>
      </c>
      <c r="BC18" s="253">
        <v>29</v>
      </c>
      <c r="BD18" s="197">
        <f t="shared" si="32"/>
        <v>0.24786324786324787</v>
      </c>
      <c r="BE18" s="130">
        <f t="shared" si="57"/>
        <v>117</v>
      </c>
      <c r="BF18" s="120">
        <v>89</v>
      </c>
      <c r="BG18" s="197">
        <f t="shared" si="33"/>
        <v>0.76068376068376065</v>
      </c>
      <c r="BH18" s="120">
        <v>28</v>
      </c>
      <c r="BI18" s="240">
        <f t="shared" si="34"/>
        <v>0.23931623931623933</v>
      </c>
      <c r="BJ18" s="80">
        <f t="shared" ref="BJ18:BJ22" si="58">BF18+BH18</f>
        <v>117</v>
      </c>
      <c r="BK18" s="141">
        <f t="shared" si="44"/>
        <v>0</v>
      </c>
      <c r="BL18" s="122">
        <f t="shared" si="45"/>
        <v>13</v>
      </c>
    </row>
    <row r="19" spans="1:64" ht="16.5" customHeight="1" x14ac:dyDescent="0.2">
      <c r="A19" s="317"/>
      <c r="B19" s="8" t="s">
        <v>26</v>
      </c>
      <c r="C19" s="24">
        <v>3</v>
      </c>
      <c r="D19" s="197">
        <v>0</v>
      </c>
      <c r="E19" s="146">
        <v>2</v>
      </c>
      <c r="F19" s="240">
        <v>0</v>
      </c>
      <c r="G19" s="73">
        <f t="shared" si="48"/>
        <v>5</v>
      </c>
      <c r="H19" s="79">
        <v>4</v>
      </c>
      <c r="I19" s="197">
        <f t="shared" si="18"/>
        <v>0.66666666666666663</v>
      </c>
      <c r="J19" s="245">
        <v>2</v>
      </c>
      <c r="K19" s="197">
        <f t="shared" si="19"/>
        <v>0.33333333333333331</v>
      </c>
      <c r="L19" s="80">
        <f t="shared" si="49"/>
        <v>6</v>
      </c>
      <c r="M19" s="43">
        <v>4</v>
      </c>
      <c r="N19" s="197">
        <f t="shared" si="0"/>
        <v>0.66666666666666663</v>
      </c>
      <c r="O19" s="146">
        <v>2</v>
      </c>
      <c r="P19" s="197">
        <f t="shared" si="1"/>
        <v>0.33333333333333331</v>
      </c>
      <c r="Q19" s="130">
        <f t="shared" si="41"/>
        <v>6</v>
      </c>
      <c r="R19" s="120">
        <v>4</v>
      </c>
      <c r="S19" s="197">
        <f t="shared" si="3"/>
        <v>0.66666666666666663</v>
      </c>
      <c r="T19" s="245">
        <v>2</v>
      </c>
      <c r="U19" s="197">
        <f t="shared" si="4"/>
        <v>0.33333333333333331</v>
      </c>
      <c r="V19" s="80">
        <f t="shared" si="42"/>
        <v>6</v>
      </c>
      <c r="W19" s="121">
        <v>4</v>
      </c>
      <c r="X19" s="197">
        <f t="shared" si="6"/>
        <v>0.66666666666666663</v>
      </c>
      <c r="Y19" s="253">
        <v>2</v>
      </c>
      <c r="Z19" s="197">
        <f t="shared" si="7"/>
        <v>0.33333333333333331</v>
      </c>
      <c r="AA19" s="130">
        <f t="shared" si="43"/>
        <v>6</v>
      </c>
      <c r="AB19" s="120">
        <v>4</v>
      </c>
      <c r="AC19" s="197">
        <f t="shared" si="21"/>
        <v>0.5714285714285714</v>
      </c>
      <c r="AD19" s="245">
        <v>3</v>
      </c>
      <c r="AE19" s="197">
        <f t="shared" si="22"/>
        <v>0.42857142857142855</v>
      </c>
      <c r="AF19" s="80">
        <f t="shared" si="50"/>
        <v>7</v>
      </c>
      <c r="AG19" s="121">
        <v>3</v>
      </c>
      <c r="AH19" s="197">
        <f t="shared" si="23"/>
        <v>0.5</v>
      </c>
      <c r="AI19" s="253">
        <v>3</v>
      </c>
      <c r="AJ19" s="197">
        <f t="shared" si="24"/>
        <v>0.5</v>
      </c>
      <c r="AK19" s="130">
        <f t="shared" si="51"/>
        <v>6</v>
      </c>
      <c r="AL19" s="120">
        <v>3</v>
      </c>
      <c r="AM19" s="197">
        <f t="shared" si="25"/>
        <v>0.5</v>
      </c>
      <c r="AN19" s="245">
        <v>3</v>
      </c>
      <c r="AO19" s="197">
        <f t="shared" si="26"/>
        <v>0.5</v>
      </c>
      <c r="AP19" s="80">
        <f t="shared" si="52"/>
        <v>6</v>
      </c>
      <c r="AQ19" s="121">
        <v>5</v>
      </c>
      <c r="AR19" s="197">
        <f t="shared" si="27"/>
        <v>0.625</v>
      </c>
      <c r="AS19" s="253">
        <v>3</v>
      </c>
      <c r="AT19" s="197">
        <f t="shared" si="28"/>
        <v>0.375</v>
      </c>
      <c r="AU19" s="130">
        <f t="shared" si="53"/>
        <v>8</v>
      </c>
      <c r="AV19" s="7">
        <v>6</v>
      </c>
      <c r="AW19" s="197">
        <f t="shared" si="54"/>
        <v>0.66666666666666663</v>
      </c>
      <c r="AX19" s="7">
        <v>3</v>
      </c>
      <c r="AY19" s="240">
        <f t="shared" si="55"/>
        <v>0.33333333333333331</v>
      </c>
      <c r="AZ19" s="80">
        <f t="shared" si="56"/>
        <v>9</v>
      </c>
      <c r="BA19" s="121">
        <v>6</v>
      </c>
      <c r="BB19" s="197">
        <f t="shared" si="31"/>
        <v>0.66666666666666663</v>
      </c>
      <c r="BC19" s="253">
        <v>3</v>
      </c>
      <c r="BD19" s="197">
        <f t="shared" si="32"/>
        <v>0.33333333333333331</v>
      </c>
      <c r="BE19" s="130">
        <f t="shared" si="57"/>
        <v>9</v>
      </c>
      <c r="BF19" s="120">
        <v>6</v>
      </c>
      <c r="BG19" s="197">
        <v>0</v>
      </c>
      <c r="BH19" s="120">
        <v>3</v>
      </c>
      <c r="BI19" s="240">
        <v>0</v>
      </c>
      <c r="BJ19" s="80">
        <f t="shared" si="58"/>
        <v>9</v>
      </c>
      <c r="BK19" s="141">
        <f t="shared" si="44"/>
        <v>0</v>
      </c>
      <c r="BL19" s="122">
        <f t="shared" si="45"/>
        <v>4</v>
      </c>
    </row>
    <row r="20" spans="1:64" ht="16.5" customHeight="1" x14ac:dyDescent="0.2">
      <c r="A20" s="317"/>
      <c r="B20" s="8" t="s">
        <v>27</v>
      </c>
      <c r="C20" s="24">
        <v>2</v>
      </c>
      <c r="D20" s="197">
        <f t="shared" si="46"/>
        <v>1</v>
      </c>
      <c r="E20" s="146">
        <v>0</v>
      </c>
      <c r="F20" s="240">
        <f t="shared" si="47"/>
        <v>0</v>
      </c>
      <c r="G20" s="73">
        <f t="shared" si="48"/>
        <v>2</v>
      </c>
      <c r="H20" s="79">
        <v>2</v>
      </c>
      <c r="I20" s="197">
        <f t="shared" si="18"/>
        <v>1</v>
      </c>
      <c r="J20" s="245">
        <v>0</v>
      </c>
      <c r="K20" s="197">
        <f t="shared" si="19"/>
        <v>0</v>
      </c>
      <c r="L20" s="80">
        <f t="shared" si="49"/>
        <v>2</v>
      </c>
      <c r="M20" s="43">
        <v>2</v>
      </c>
      <c r="N20" s="197">
        <f t="shared" si="0"/>
        <v>1</v>
      </c>
      <c r="O20" s="146">
        <v>0</v>
      </c>
      <c r="P20" s="197">
        <f t="shared" si="1"/>
        <v>0</v>
      </c>
      <c r="Q20" s="130">
        <f t="shared" si="41"/>
        <v>2</v>
      </c>
      <c r="R20" s="120">
        <v>2</v>
      </c>
      <c r="S20" s="197">
        <f t="shared" si="3"/>
        <v>1</v>
      </c>
      <c r="T20" s="245">
        <v>0</v>
      </c>
      <c r="U20" s="197">
        <f t="shared" si="4"/>
        <v>0</v>
      </c>
      <c r="V20" s="80">
        <f t="shared" si="42"/>
        <v>2</v>
      </c>
      <c r="W20" s="121">
        <v>2</v>
      </c>
      <c r="X20" s="197">
        <f t="shared" si="6"/>
        <v>1</v>
      </c>
      <c r="Y20" s="253">
        <v>0</v>
      </c>
      <c r="Z20" s="197">
        <f t="shared" si="7"/>
        <v>0</v>
      </c>
      <c r="AA20" s="130">
        <f t="shared" si="43"/>
        <v>2</v>
      </c>
      <c r="AB20" s="120">
        <v>2</v>
      </c>
      <c r="AC20" s="197">
        <f t="shared" si="21"/>
        <v>1</v>
      </c>
      <c r="AD20" s="245">
        <v>0</v>
      </c>
      <c r="AE20" s="197">
        <f t="shared" si="22"/>
        <v>0</v>
      </c>
      <c r="AF20" s="80">
        <f t="shared" si="50"/>
        <v>2</v>
      </c>
      <c r="AG20" s="121">
        <v>2</v>
      </c>
      <c r="AH20" s="197">
        <f t="shared" si="23"/>
        <v>1</v>
      </c>
      <c r="AI20" s="253">
        <v>0</v>
      </c>
      <c r="AJ20" s="197">
        <f t="shared" si="24"/>
        <v>0</v>
      </c>
      <c r="AK20" s="130">
        <f t="shared" si="51"/>
        <v>2</v>
      </c>
      <c r="AL20" s="120">
        <v>2</v>
      </c>
      <c r="AM20" s="197">
        <f t="shared" si="25"/>
        <v>1</v>
      </c>
      <c r="AN20" s="245">
        <v>0</v>
      </c>
      <c r="AO20" s="197">
        <f t="shared" si="26"/>
        <v>0</v>
      </c>
      <c r="AP20" s="80">
        <f t="shared" si="52"/>
        <v>2</v>
      </c>
      <c r="AQ20" s="121">
        <v>2</v>
      </c>
      <c r="AR20" s="197">
        <f t="shared" si="27"/>
        <v>1</v>
      </c>
      <c r="AS20" s="253">
        <v>0</v>
      </c>
      <c r="AT20" s="197">
        <f t="shared" si="28"/>
        <v>0</v>
      </c>
      <c r="AU20" s="130">
        <f t="shared" si="53"/>
        <v>2</v>
      </c>
      <c r="AV20" s="7">
        <v>2</v>
      </c>
      <c r="AW20" s="197">
        <f t="shared" si="54"/>
        <v>1</v>
      </c>
      <c r="AX20" s="7">
        <v>0</v>
      </c>
      <c r="AY20" s="240">
        <f t="shared" si="55"/>
        <v>0</v>
      </c>
      <c r="AZ20" s="80">
        <f t="shared" si="56"/>
        <v>2</v>
      </c>
      <c r="BA20" s="121">
        <v>2</v>
      </c>
      <c r="BB20" s="197">
        <f t="shared" si="31"/>
        <v>1</v>
      </c>
      <c r="BC20" s="253">
        <v>0</v>
      </c>
      <c r="BD20" s="197">
        <f t="shared" si="32"/>
        <v>0</v>
      </c>
      <c r="BE20" s="130">
        <f t="shared" si="57"/>
        <v>2</v>
      </c>
      <c r="BF20" s="120">
        <v>2</v>
      </c>
      <c r="BG20" s="197">
        <f t="shared" si="33"/>
        <v>1</v>
      </c>
      <c r="BH20" s="120">
        <v>0</v>
      </c>
      <c r="BI20" s="240">
        <f t="shared" si="34"/>
        <v>0</v>
      </c>
      <c r="BJ20" s="80">
        <f t="shared" si="58"/>
        <v>2</v>
      </c>
      <c r="BK20" s="141">
        <f t="shared" si="44"/>
        <v>0</v>
      </c>
      <c r="BL20" s="122">
        <f t="shared" si="45"/>
        <v>0</v>
      </c>
    </row>
    <row r="21" spans="1:64" ht="16.5" customHeight="1" x14ac:dyDescent="0.2">
      <c r="A21" s="317"/>
      <c r="B21" s="8" t="s">
        <v>28</v>
      </c>
      <c r="C21" s="24">
        <v>0</v>
      </c>
      <c r="D21" s="197">
        <f t="shared" si="46"/>
        <v>0</v>
      </c>
      <c r="E21" s="146">
        <v>13</v>
      </c>
      <c r="F21" s="240">
        <f t="shared" si="47"/>
        <v>1</v>
      </c>
      <c r="G21" s="73">
        <f t="shared" si="48"/>
        <v>13</v>
      </c>
      <c r="H21" s="79">
        <v>0</v>
      </c>
      <c r="I21" s="197">
        <f t="shared" si="18"/>
        <v>0</v>
      </c>
      <c r="J21" s="245">
        <v>13</v>
      </c>
      <c r="K21" s="197">
        <f t="shared" si="19"/>
        <v>1</v>
      </c>
      <c r="L21" s="80">
        <f t="shared" si="49"/>
        <v>13</v>
      </c>
      <c r="M21" s="43">
        <v>0</v>
      </c>
      <c r="N21" s="197">
        <f t="shared" si="0"/>
        <v>0</v>
      </c>
      <c r="O21" s="146">
        <v>13</v>
      </c>
      <c r="P21" s="197">
        <f t="shared" si="1"/>
        <v>1</v>
      </c>
      <c r="Q21" s="130">
        <f t="shared" si="41"/>
        <v>13</v>
      </c>
      <c r="R21" s="120">
        <v>0</v>
      </c>
      <c r="S21" s="197">
        <f t="shared" si="3"/>
        <v>0</v>
      </c>
      <c r="T21" s="245">
        <v>13</v>
      </c>
      <c r="U21" s="197">
        <f t="shared" si="4"/>
        <v>1</v>
      </c>
      <c r="V21" s="80">
        <f t="shared" si="42"/>
        <v>13</v>
      </c>
      <c r="W21" s="121">
        <v>0</v>
      </c>
      <c r="X21" s="197">
        <f t="shared" si="6"/>
        <v>0</v>
      </c>
      <c r="Y21" s="253">
        <v>13</v>
      </c>
      <c r="Z21" s="197">
        <f t="shared" si="7"/>
        <v>1</v>
      </c>
      <c r="AA21" s="130">
        <f t="shared" si="43"/>
        <v>13</v>
      </c>
      <c r="AB21" s="120">
        <v>0</v>
      </c>
      <c r="AC21" s="197">
        <f t="shared" si="21"/>
        <v>0</v>
      </c>
      <c r="AD21" s="245">
        <v>13</v>
      </c>
      <c r="AE21" s="197">
        <f t="shared" si="22"/>
        <v>1</v>
      </c>
      <c r="AF21" s="80">
        <f t="shared" si="50"/>
        <v>13</v>
      </c>
      <c r="AG21" s="121">
        <v>0</v>
      </c>
      <c r="AH21" s="197">
        <f t="shared" si="23"/>
        <v>0</v>
      </c>
      <c r="AI21" s="253">
        <v>13</v>
      </c>
      <c r="AJ21" s="197">
        <f t="shared" si="24"/>
        <v>1</v>
      </c>
      <c r="AK21" s="130">
        <f t="shared" si="51"/>
        <v>13</v>
      </c>
      <c r="AL21" s="120">
        <v>0</v>
      </c>
      <c r="AM21" s="197">
        <f t="shared" si="25"/>
        <v>0</v>
      </c>
      <c r="AN21" s="245">
        <v>13</v>
      </c>
      <c r="AO21" s="197">
        <f t="shared" si="26"/>
        <v>1</v>
      </c>
      <c r="AP21" s="80">
        <f t="shared" si="52"/>
        <v>13</v>
      </c>
      <c r="AQ21" s="121">
        <v>0</v>
      </c>
      <c r="AR21" s="197">
        <f t="shared" si="27"/>
        <v>0</v>
      </c>
      <c r="AS21" s="253">
        <v>13</v>
      </c>
      <c r="AT21" s="197">
        <f t="shared" si="28"/>
        <v>1</v>
      </c>
      <c r="AU21" s="130">
        <f t="shared" si="53"/>
        <v>13</v>
      </c>
      <c r="AV21" s="7">
        <v>0</v>
      </c>
      <c r="AW21" s="197">
        <f t="shared" si="54"/>
        <v>0</v>
      </c>
      <c r="AX21" s="7">
        <v>13</v>
      </c>
      <c r="AY21" s="240">
        <f t="shared" si="55"/>
        <v>1</v>
      </c>
      <c r="AZ21" s="80">
        <f t="shared" si="56"/>
        <v>13</v>
      </c>
      <c r="BA21" s="121">
        <v>0</v>
      </c>
      <c r="BB21" s="197">
        <f t="shared" si="31"/>
        <v>0</v>
      </c>
      <c r="BC21" s="253">
        <v>13</v>
      </c>
      <c r="BD21" s="197">
        <f t="shared" si="32"/>
        <v>1</v>
      </c>
      <c r="BE21" s="130">
        <f t="shared" si="57"/>
        <v>13</v>
      </c>
      <c r="BF21" s="120">
        <v>0</v>
      </c>
      <c r="BG21" s="197">
        <f t="shared" si="33"/>
        <v>0</v>
      </c>
      <c r="BH21" s="120">
        <v>13</v>
      </c>
      <c r="BI21" s="240">
        <f t="shared" si="34"/>
        <v>1</v>
      </c>
      <c r="BJ21" s="80">
        <f t="shared" si="58"/>
        <v>13</v>
      </c>
      <c r="BK21" s="141">
        <f t="shared" si="44"/>
        <v>0</v>
      </c>
      <c r="BL21" s="122">
        <f t="shared" si="45"/>
        <v>0</v>
      </c>
    </row>
    <row r="22" spans="1:64" ht="16.5" customHeight="1" thickBot="1" x14ac:dyDescent="0.25">
      <c r="A22" s="318"/>
      <c r="B22" s="9" t="s">
        <v>29</v>
      </c>
      <c r="C22" s="25">
        <v>0</v>
      </c>
      <c r="D22" s="198">
        <f t="shared" si="46"/>
        <v>0</v>
      </c>
      <c r="E22" s="153">
        <v>2</v>
      </c>
      <c r="F22" s="241">
        <f t="shared" si="47"/>
        <v>1</v>
      </c>
      <c r="G22" s="73">
        <f t="shared" si="48"/>
        <v>2</v>
      </c>
      <c r="H22" s="247">
        <v>0</v>
      </c>
      <c r="I22" s="198">
        <f t="shared" si="18"/>
        <v>0</v>
      </c>
      <c r="J22" s="248">
        <v>2</v>
      </c>
      <c r="K22" s="198">
        <f t="shared" si="19"/>
        <v>1</v>
      </c>
      <c r="L22" s="169">
        <f t="shared" si="49"/>
        <v>2</v>
      </c>
      <c r="M22" s="249">
        <v>0</v>
      </c>
      <c r="N22" s="198">
        <f t="shared" si="0"/>
        <v>0</v>
      </c>
      <c r="O22" s="250">
        <v>2</v>
      </c>
      <c r="P22" s="198">
        <f t="shared" si="1"/>
        <v>1</v>
      </c>
      <c r="Q22" s="168">
        <f t="shared" si="41"/>
        <v>2</v>
      </c>
      <c r="R22" s="251">
        <v>0</v>
      </c>
      <c r="S22" s="198">
        <f t="shared" si="3"/>
        <v>0</v>
      </c>
      <c r="T22" s="248">
        <v>2</v>
      </c>
      <c r="U22" s="198">
        <f t="shared" si="4"/>
        <v>1</v>
      </c>
      <c r="V22" s="169">
        <f t="shared" si="42"/>
        <v>2</v>
      </c>
      <c r="W22" s="254">
        <v>0</v>
      </c>
      <c r="X22" s="198">
        <f t="shared" si="6"/>
        <v>0</v>
      </c>
      <c r="Y22" s="255">
        <v>2</v>
      </c>
      <c r="Z22" s="198">
        <f t="shared" si="7"/>
        <v>1</v>
      </c>
      <c r="AA22" s="168">
        <f t="shared" si="43"/>
        <v>2</v>
      </c>
      <c r="AB22" s="251">
        <v>0</v>
      </c>
      <c r="AC22" s="198">
        <f t="shared" si="21"/>
        <v>0</v>
      </c>
      <c r="AD22" s="248">
        <v>2</v>
      </c>
      <c r="AE22" s="198">
        <f t="shared" si="22"/>
        <v>1</v>
      </c>
      <c r="AF22" s="169">
        <f t="shared" si="50"/>
        <v>2</v>
      </c>
      <c r="AG22" s="125">
        <v>0</v>
      </c>
      <c r="AH22" s="198">
        <f t="shared" si="23"/>
        <v>0</v>
      </c>
      <c r="AI22" s="256">
        <v>2</v>
      </c>
      <c r="AJ22" s="198">
        <f t="shared" si="24"/>
        <v>1</v>
      </c>
      <c r="AK22" s="168">
        <f t="shared" si="51"/>
        <v>2</v>
      </c>
      <c r="AL22" s="251">
        <v>0</v>
      </c>
      <c r="AM22" s="198">
        <f t="shared" si="25"/>
        <v>0</v>
      </c>
      <c r="AN22" s="248">
        <v>2</v>
      </c>
      <c r="AO22" s="198">
        <f t="shared" si="26"/>
        <v>1</v>
      </c>
      <c r="AP22" s="169">
        <f t="shared" si="52"/>
        <v>2</v>
      </c>
      <c r="AQ22" s="125">
        <v>0</v>
      </c>
      <c r="AR22" s="198">
        <f t="shared" si="27"/>
        <v>0</v>
      </c>
      <c r="AS22" s="256">
        <v>3</v>
      </c>
      <c r="AT22" s="198">
        <f t="shared" si="28"/>
        <v>1</v>
      </c>
      <c r="AU22" s="168">
        <f t="shared" si="53"/>
        <v>3</v>
      </c>
      <c r="AV22" s="59">
        <v>0</v>
      </c>
      <c r="AW22" s="198">
        <f t="shared" si="54"/>
        <v>0</v>
      </c>
      <c r="AX22" s="60">
        <v>3</v>
      </c>
      <c r="AY22" s="241">
        <f t="shared" si="55"/>
        <v>1</v>
      </c>
      <c r="AZ22" s="169">
        <f t="shared" si="56"/>
        <v>3</v>
      </c>
      <c r="BA22" s="125">
        <v>0</v>
      </c>
      <c r="BB22" s="198">
        <f t="shared" si="31"/>
        <v>0</v>
      </c>
      <c r="BC22" s="256">
        <v>3</v>
      </c>
      <c r="BD22" s="198">
        <f t="shared" si="32"/>
        <v>1</v>
      </c>
      <c r="BE22" s="168">
        <f t="shared" si="57"/>
        <v>3</v>
      </c>
      <c r="BF22" s="124">
        <v>0</v>
      </c>
      <c r="BG22" s="198">
        <f t="shared" si="33"/>
        <v>0</v>
      </c>
      <c r="BH22" s="126">
        <v>3</v>
      </c>
      <c r="BI22" s="241">
        <f t="shared" si="34"/>
        <v>1</v>
      </c>
      <c r="BJ22" s="169">
        <f t="shared" si="58"/>
        <v>3</v>
      </c>
      <c r="BK22" s="141">
        <f t="shared" si="44"/>
        <v>0</v>
      </c>
      <c r="BL22" s="122">
        <f t="shared" si="45"/>
        <v>1</v>
      </c>
    </row>
    <row r="23" spans="1:64" ht="16.5" customHeight="1" thickBot="1" x14ac:dyDescent="0.25">
      <c r="A23" s="13"/>
      <c r="B23" s="14" t="s">
        <v>33</v>
      </c>
      <c r="C23" s="92">
        <f>SUM(C16:C22)</f>
        <v>104</v>
      </c>
      <c r="D23" s="188">
        <f t="shared" si="46"/>
        <v>0.67096774193548392</v>
      </c>
      <c r="E23" s="92">
        <f t="shared" ref="E23:AS23" si="59">SUM(E16:E22)</f>
        <v>51</v>
      </c>
      <c r="F23" s="188">
        <f t="shared" si="47"/>
        <v>0.32903225806451614</v>
      </c>
      <c r="G23" s="92">
        <f>SUM(G16:G22)</f>
        <v>155</v>
      </c>
      <c r="H23" s="92">
        <f t="shared" si="59"/>
        <v>109</v>
      </c>
      <c r="I23" s="188">
        <f t="shared" si="18"/>
        <v>0.68553459119496851</v>
      </c>
      <c r="J23" s="92">
        <f t="shared" si="59"/>
        <v>50</v>
      </c>
      <c r="K23" s="188">
        <f t="shared" si="19"/>
        <v>0.31446540880503143</v>
      </c>
      <c r="L23" s="92">
        <f t="shared" si="59"/>
        <v>159</v>
      </c>
      <c r="M23" s="92">
        <f t="shared" si="59"/>
        <v>109</v>
      </c>
      <c r="N23" s="188">
        <f t="shared" si="0"/>
        <v>0.67701863354037262</v>
      </c>
      <c r="O23" s="92">
        <f t="shared" si="59"/>
        <v>52</v>
      </c>
      <c r="P23" s="188">
        <f t="shared" si="1"/>
        <v>0.32298136645962733</v>
      </c>
      <c r="Q23" s="92">
        <f t="shared" si="59"/>
        <v>161</v>
      </c>
      <c r="R23" s="92">
        <f t="shared" si="59"/>
        <v>100</v>
      </c>
      <c r="S23" s="188">
        <f t="shared" si="3"/>
        <v>0.67114093959731547</v>
      </c>
      <c r="T23" s="92">
        <f t="shared" si="59"/>
        <v>49</v>
      </c>
      <c r="U23" s="188">
        <f t="shared" si="4"/>
        <v>0.32885906040268459</v>
      </c>
      <c r="V23" s="92">
        <f t="shared" si="59"/>
        <v>149</v>
      </c>
      <c r="W23" s="92">
        <f t="shared" si="59"/>
        <v>103</v>
      </c>
      <c r="X23" s="188">
        <f t="shared" si="6"/>
        <v>0.67763157894736847</v>
      </c>
      <c r="Y23" s="92">
        <f t="shared" si="59"/>
        <v>49</v>
      </c>
      <c r="Z23" s="188">
        <f t="shared" si="7"/>
        <v>0.32236842105263158</v>
      </c>
      <c r="AA23" s="92">
        <f t="shared" si="59"/>
        <v>152</v>
      </c>
      <c r="AB23" s="92">
        <f t="shared" si="59"/>
        <v>105</v>
      </c>
      <c r="AC23" s="188">
        <f t="shared" si="21"/>
        <v>0.66455696202531644</v>
      </c>
      <c r="AD23" s="92">
        <f t="shared" si="59"/>
        <v>53</v>
      </c>
      <c r="AE23" s="188">
        <f t="shared" si="22"/>
        <v>0.33544303797468356</v>
      </c>
      <c r="AF23" s="92">
        <f t="shared" si="59"/>
        <v>158</v>
      </c>
      <c r="AG23" s="92">
        <f t="shared" si="59"/>
        <v>103</v>
      </c>
      <c r="AH23" s="188">
        <f t="shared" si="23"/>
        <v>0.6645161290322581</v>
      </c>
      <c r="AI23" s="92">
        <f t="shared" si="59"/>
        <v>52</v>
      </c>
      <c r="AJ23" s="188">
        <f t="shared" si="24"/>
        <v>0.33548387096774196</v>
      </c>
      <c r="AK23" s="92">
        <f t="shared" si="59"/>
        <v>155</v>
      </c>
      <c r="AL23" s="92">
        <f t="shared" si="59"/>
        <v>98</v>
      </c>
      <c r="AM23" s="188">
        <f t="shared" si="25"/>
        <v>0.66666666666666663</v>
      </c>
      <c r="AN23" s="92">
        <f t="shared" si="59"/>
        <v>49</v>
      </c>
      <c r="AO23" s="188">
        <f t="shared" si="26"/>
        <v>0.33333333333333331</v>
      </c>
      <c r="AP23" s="92">
        <f t="shared" si="59"/>
        <v>147</v>
      </c>
      <c r="AQ23" s="92">
        <f t="shared" si="59"/>
        <v>108</v>
      </c>
      <c r="AR23" s="188">
        <f t="shared" si="27"/>
        <v>0.66666666666666663</v>
      </c>
      <c r="AS23" s="92">
        <f t="shared" si="59"/>
        <v>54</v>
      </c>
      <c r="AT23" s="188">
        <f t="shared" si="28"/>
        <v>0.33333333333333331</v>
      </c>
      <c r="AU23" s="92">
        <f t="shared" ref="AU23:AX23" si="60">SUM(AU16:AU22)</f>
        <v>162</v>
      </c>
      <c r="AV23" s="87">
        <f t="shared" si="60"/>
        <v>112</v>
      </c>
      <c r="AW23" s="188">
        <f>AV23/AZ23</f>
        <v>0.67469879518072284</v>
      </c>
      <c r="AX23" s="87">
        <f t="shared" si="60"/>
        <v>54</v>
      </c>
      <c r="AY23" s="188">
        <f t="shared" ref="AY23:AY36" si="61">AX23/AZ23</f>
        <v>0.3253012048192771</v>
      </c>
      <c r="AZ23" s="87">
        <f>SUM(AZ16:AZ22)</f>
        <v>166</v>
      </c>
      <c r="BA23" s="92">
        <f t="shared" ref="BA23:BE23" si="62">SUM(BA16:BA22)</f>
        <v>118</v>
      </c>
      <c r="BB23" s="188">
        <f t="shared" si="31"/>
        <v>0.68208092485549132</v>
      </c>
      <c r="BC23" s="92">
        <f t="shared" si="62"/>
        <v>55</v>
      </c>
      <c r="BD23" s="188">
        <f t="shared" si="32"/>
        <v>0.31791907514450868</v>
      </c>
      <c r="BE23" s="92">
        <f t="shared" si="62"/>
        <v>173</v>
      </c>
      <c r="BF23" s="133">
        <f>SUM(BF16:BF22)</f>
        <v>119</v>
      </c>
      <c r="BG23" s="188">
        <f t="shared" si="33"/>
        <v>0.68786127167630062</v>
      </c>
      <c r="BH23" s="133">
        <f t="shared" ref="BH23:BJ23" si="63">SUM(BH16:BH22)</f>
        <v>54</v>
      </c>
      <c r="BI23" s="188">
        <f t="shared" si="34"/>
        <v>0.31213872832369943</v>
      </c>
      <c r="BJ23" s="133">
        <f t="shared" si="63"/>
        <v>173</v>
      </c>
      <c r="BK23" s="70">
        <f>SUM(BK16:BK22)</f>
        <v>0</v>
      </c>
      <c r="BL23" s="265">
        <f>SUM(BL16:BL22)</f>
        <v>18</v>
      </c>
    </row>
    <row r="24" spans="1:64" ht="16.5" customHeight="1" thickBot="1" x14ac:dyDescent="0.25">
      <c r="A24" s="325" t="s">
        <v>34</v>
      </c>
      <c r="B24" s="326"/>
      <c r="C24" s="93">
        <f t="shared" ref="C24:AZ24" si="64">C15+C23</f>
        <v>322</v>
      </c>
      <c r="D24" s="188">
        <f t="shared" si="46"/>
        <v>0.66391752577319585</v>
      </c>
      <c r="E24" s="94">
        <f t="shared" si="64"/>
        <v>163</v>
      </c>
      <c r="F24" s="188">
        <f t="shared" si="47"/>
        <v>0.33608247422680415</v>
      </c>
      <c r="G24" s="95">
        <f t="shared" si="64"/>
        <v>485</v>
      </c>
      <c r="H24" s="96">
        <f t="shared" si="64"/>
        <v>327</v>
      </c>
      <c r="I24" s="188">
        <f t="shared" si="18"/>
        <v>0.66871165644171782</v>
      </c>
      <c r="J24" s="97">
        <f t="shared" si="64"/>
        <v>162</v>
      </c>
      <c r="K24" s="188">
        <f t="shared" si="19"/>
        <v>0.33128834355828218</v>
      </c>
      <c r="L24" s="98">
        <f t="shared" si="64"/>
        <v>489</v>
      </c>
      <c r="M24" s="99">
        <f t="shared" si="64"/>
        <v>326</v>
      </c>
      <c r="N24" s="188">
        <f t="shared" si="0"/>
        <v>0.66530612244897958</v>
      </c>
      <c r="O24" s="97">
        <f t="shared" si="64"/>
        <v>164</v>
      </c>
      <c r="P24" s="188">
        <f t="shared" si="1"/>
        <v>0.33469387755102042</v>
      </c>
      <c r="Q24" s="98">
        <f t="shared" si="64"/>
        <v>490</v>
      </c>
      <c r="R24" s="99">
        <f t="shared" si="64"/>
        <v>317</v>
      </c>
      <c r="S24" s="188">
        <f t="shared" si="3"/>
        <v>0.66457023060796649</v>
      </c>
      <c r="T24" s="97">
        <f t="shared" si="64"/>
        <v>160</v>
      </c>
      <c r="U24" s="188">
        <f t="shared" si="4"/>
        <v>0.33542976939203356</v>
      </c>
      <c r="V24" s="100">
        <f t="shared" si="64"/>
        <v>477</v>
      </c>
      <c r="W24" s="99">
        <f t="shared" si="64"/>
        <v>319</v>
      </c>
      <c r="X24" s="188">
        <f t="shared" si="6"/>
        <v>0.66597077244258873</v>
      </c>
      <c r="Y24" s="97">
        <f t="shared" si="64"/>
        <v>160</v>
      </c>
      <c r="Z24" s="188">
        <f t="shared" si="7"/>
        <v>0.33402922755741127</v>
      </c>
      <c r="AA24" s="100">
        <f t="shared" si="64"/>
        <v>479</v>
      </c>
      <c r="AB24" s="99">
        <f t="shared" si="64"/>
        <v>321</v>
      </c>
      <c r="AC24" s="188">
        <f t="shared" si="21"/>
        <v>0.66185567010309276</v>
      </c>
      <c r="AD24" s="97">
        <f t="shared" si="64"/>
        <v>164</v>
      </c>
      <c r="AE24" s="188">
        <f t="shared" si="22"/>
        <v>0.33814432989690724</v>
      </c>
      <c r="AF24" s="100">
        <f t="shared" si="64"/>
        <v>485</v>
      </c>
      <c r="AG24" s="99">
        <f t="shared" si="64"/>
        <v>317</v>
      </c>
      <c r="AH24" s="188">
        <f t="shared" si="23"/>
        <v>0.66179540709812112</v>
      </c>
      <c r="AI24" s="97">
        <f t="shared" si="64"/>
        <v>162</v>
      </c>
      <c r="AJ24" s="188">
        <f t="shared" si="24"/>
        <v>0.33820459290187893</v>
      </c>
      <c r="AK24" s="100">
        <f t="shared" si="64"/>
        <v>479</v>
      </c>
      <c r="AL24" s="99">
        <f t="shared" si="64"/>
        <v>311</v>
      </c>
      <c r="AM24" s="188">
        <f t="shared" si="25"/>
        <v>0.6645299145299145</v>
      </c>
      <c r="AN24" s="97">
        <f t="shared" si="64"/>
        <v>157</v>
      </c>
      <c r="AO24" s="188">
        <f t="shared" si="26"/>
        <v>0.33547008547008544</v>
      </c>
      <c r="AP24" s="100">
        <f t="shared" si="64"/>
        <v>468</v>
      </c>
      <c r="AQ24" s="99">
        <f t="shared" si="64"/>
        <v>320</v>
      </c>
      <c r="AR24" s="188">
        <f t="shared" si="27"/>
        <v>0.66528066528066532</v>
      </c>
      <c r="AS24" s="97">
        <f t="shared" si="64"/>
        <v>161</v>
      </c>
      <c r="AT24" s="188">
        <f t="shared" si="28"/>
        <v>0.33471933471933474</v>
      </c>
      <c r="AU24" s="136">
        <f t="shared" si="64"/>
        <v>481</v>
      </c>
      <c r="AV24" s="96">
        <f t="shared" si="64"/>
        <v>322</v>
      </c>
      <c r="AW24" s="188">
        <f>AV24/AZ24</f>
        <v>0.66666666666666663</v>
      </c>
      <c r="AX24" s="94">
        <f t="shared" si="64"/>
        <v>161</v>
      </c>
      <c r="AY24" s="188">
        <f t="shared" si="61"/>
        <v>0.33333333333333331</v>
      </c>
      <c r="AZ24" s="100">
        <f t="shared" si="64"/>
        <v>483</v>
      </c>
      <c r="BA24" s="99">
        <f t="shared" ref="BA24:BE24" si="65">BA15+BA23</f>
        <v>328</v>
      </c>
      <c r="BB24" s="188">
        <f t="shared" si="31"/>
        <v>0.67075664621676889</v>
      </c>
      <c r="BC24" s="97">
        <f t="shared" si="65"/>
        <v>161</v>
      </c>
      <c r="BD24" s="188">
        <f t="shared" si="32"/>
        <v>0.32924335378323111</v>
      </c>
      <c r="BE24" s="136">
        <f t="shared" si="65"/>
        <v>489</v>
      </c>
      <c r="BF24" s="135">
        <f>BF15+BF23</f>
        <v>327</v>
      </c>
      <c r="BG24" s="188">
        <f t="shared" si="33"/>
        <v>0.67008196721311475</v>
      </c>
      <c r="BH24" s="94">
        <f t="shared" ref="BH24:BJ24" si="66">BH15+BH23</f>
        <v>161</v>
      </c>
      <c r="BI24" s="188">
        <f t="shared" si="34"/>
        <v>0.32991803278688525</v>
      </c>
      <c r="BJ24" s="136">
        <f t="shared" si="66"/>
        <v>488</v>
      </c>
      <c r="BK24" s="102">
        <f>BK15+BK23</f>
        <v>-1</v>
      </c>
      <c r="BL24" s="266">
        <f>BL15+BL23</f>
        <v>3</v>
      </c>
    </row>
    <row r="25" spans="1:64" ht="16.5" customHeight="1" thickBot="1" x14ac:dyDescent="0.25">
      <c r="A25" s="149" t="s">
        <v>153</v>
      </c>
      <c r="B25" s="8" t="s">
        <v>152</v>
      </c>
      <c r="C25" s="72">
        <v>1</v>
      </c>
      <c r="D25" s="180">
        <f>C25/G25</f>
        <v>1</v>
      </c>
      <c r="E25" s="192">
        <v>0</v>
      </c>
      <c r="F25" s="199">
        <f>E25/G25</f>
        <v>0</v>
      </c>
      <c r="G25" s="103">
        <f>SUM(C25,E25)</f>
        <v>1</v>
      </c>
      <c r="H25" s="79">
        <v>1</v>
      </c>
      <c r="I25" s="242">
        <f t="shared" si="18"/>
        <v>1</v>
      </c>
      <c r="J25" s="245">
        <v>0</v>
      </c>
      <c r="K25" s="242">
        <f t="shared" si="19"/>
        <v>0</v>
      </c>
      <c r="L25" s="80">
        <f>SUM(H25,J25)</f>
        <v>1</v>
      </c>
      <c r="M25" s="43">
        <v>1</v>
      </c>
      <c r="N25" s="242">
        <f t="shared" si="0"/>
        <v>1</v>
      </c>
      <c r="O25" s="146">
        <v>0</v>
      </c>
      <c r="P25" s="242">
        <f t="shared" si="1"/>
        <v>0</v>
      </c>
      <c r="Q25" s="104">
        <f>SUM(M25,O25)</f>
        <v>1</v>
      </c>
      <c r="R25" s="120">
        <v>1</v>
      </c>
      <c r="S25" s="242">
        <f t="shared" si="3"/>
        <v>1</v>
      </c>
      <c r="T25" s="245">
        <v>0</v>
      </c>
      <c r="U25" s="242">
        <f t="shared" si="4"/>
        <v>0</v>
      </c>
      <c r="V25" s="80">
        <f>SUM(R25,T25)</f>
        <v>1</v>
      </c>
      <c r="W25" s="121">
        <v>1</v>
      </c>
      <c r="X25" s="242">
        <f t="shared" si="6"/>
        <v>1</v>
      </c>
      <c r="Y25" s="253">
        <v>0</v>
      </c>
      <c r="Z25" s="242">
        <f t="shared" si="7"/>
        <v>0</v>
      </c>
      <c r="AA25" s="81">
        <f>SUM(W25,Y25)</f>
        <v>1</v>
      </c>
      <c r="AB25" s="120">
        <v>1</v>
      </c>
      <c r="AC25" s="242">
        <f t="shared" si="21"/>
        <v>1</v>
      </c>
      <c r="AD25" s="245">
        <v>0</v>
      </c>
      <c r="AE25" s="242">
        <f t="shared" si="22"/>
        <v>0</v>
      </c>
      <c r="AF25" s="80">
        <f>SUM(AB25,AD25)</f>
        <v>1</v>
      </c>
      <c r="AG25" s="121">
        <v>1</v>
      </c>
      <c r="AH25" s="242">
        <f t="shared" si="23"/>
        <v>1</v>
      </c>
      <c r="AI25" s="253">
        <v>0</v>
      </c>
      <c r="AJ25" s="242">
        <f t="shared" si="24"/>
        <v>0</v>
      </c>
      <c r="AK25" s="81">
        <f>SUM(AG25,AI25)</f>
        <v>1</v>
      </c>
      <c r="AL25" s="120">
        <v>1</v>
      </c>
      <c r="AM25" s="242">
        <f t="shared" si="25"/>
        <v>1</v>
      </c>
      <c r="AN25" s="245">
        <v>0</v>
      </c>
      <c r="AO25" s="242">
        <f t="shared" si="26"/>
        <v>0</v>
      </c>
      <c r="AP25" s="80">
        <f>SUM(AL25,AN25)</f>
        <v>1</v>
      </c>
      <c r="AQ25" s="121">
        <v>1</v>
      </c>
      <c r="AR25" s="242">
        <f t="shared" si="27"/>
        <v>1</v>
      </c>
      <c r="AS25" s="253">
        <v>0</v>
      </c>
      <c r="AT25" s="242">
        <f t="shared" si="28"/>
        <v>0</v>
      </c>
      <c r="AU25" s="130">
        <f>SUM(AQ25,AS25)</f>
        <v>1</v>
      </c>
      <c r="AV25" s="7">
        <v>1</v>
      </c>
      <c r="AW25" s="242">
        <f>AV25/AZ25</f>
        <v>1</v>
      </c>
      <c r="AX25" s="7">
        <v>0</v>
      </c>
      <c r="AY25" s="242">
        <f t="shared" si="61"/>
        <v>0</v>
      </c>
      <c r="AZ25" s="80">
        <f>SUM(AV25,AX25)</f>
        <v>1</v>
      </c>
      <c r="BA25" s="121">
        <v>1</v>
      </c>
      <c r="BB25" s="242">
        <f t="shared" si="31"/>
        <v>1</v>
      </c>
      <c r="BC25" s="253">
        <v>0</v>
      </c>
      <c r="BD25" s="242">
        <f t="shared" si="32"/>
        <v>0</v>
      </c>
      <c r="BE25" s="130">
        <f>SUM(BA25,BC25)</f>
        <v>1</v>
      </c>
      <c r="BF25" s="120">
        <v>1</v>
      </c>
      <c r="BG25" s="242">
        <f t="shared" si="33"/>
        <v>1</v>
      </c>
      <c r="BH25" s="120">
        <v>0</v>
      </c>
      <c r="BI25" s="242">
        <f t="shared" si="34"/>
        <v>0</v>
      </c>
      <c r="BJ25" s="80">
        <f>BF25+BH25</f>
        <v>1</v>
      </c>
      <c r="BK25" s="141">
        <f t="shared" ref="BK25:BK26" si="67">BJ25-BE25</f>
        <v>0</v>
      </c>
      <c r="BL25" s="122">
        <f t="shared" ref="BL25:BL26" si="68">BJ25-G25</f>
        <v>0</v>
      </c>
    </row>
    <row r="26" spans="1:64" ht="16.5" customHeight="1" thickBot="1" x14ac:dyDescent="0.25">
      <c r="A26" s="147"/>
      <c r="B26" s="8" t="s">
        <v>265</v>
      </c>
      <c r="C26" s="77">
        <v>0</v>
      </c>
      <c r="D26" s="175">
        <v>0</v>
      </c>
      <c r="E26" s="112">
        <v>1</v>
      </c>
      <c r="F26" s="199">
        <f>E26/G26</f>
        <v>1</v>
      </c>
      <c r="G26" s="103">
        <f>SUM(C26,E26)</f>
        <v>1</v>
      </c>
      <c r="H26" s="79">
        <v>0</v>
      </c>
      <c r="I26" s="175">
        <v>0</v>
      </c>
      <c r="J26" s="245">
        <v>1</v>
      </c>
      <c r="K26" s="242">
        <f t="shared" si="19"/>
        <v>1</v>
      </c>
      <c r="L26" s="80">
        <f t="shared" ref="L26" si="69">SUM(H26,J26)</f>
        <v>1</v>
      </c>
      <c r="M26" s="43">
        <v>0</v>
      </c>
      <c r="N26" s="175">
        <v>0</v>
      </c>
      <c r="O26" s="146">
        <v>1</v>
      </c>
      <c r="P26" s="242">
        <f t="shared" si="1"/>
        <v>1</v>
      </c>
      <c r="Q26" s="104">
        <f>SUM(M26,O26)</f>
        <v>1</v>
      </c>
      <c r="R26" s="120">
        <v>0</v>
      </c>
      <c r="S26" s="175">
        <v>0</v>
      </c>
      <c r="T26" s="245">
        <v>1</v>
      </c>
      <c r="U26" s="242">
        <f t="shared" si="4"/>
        <v>1</v>
      </c>
      <c r="V26" s="80">
        <f>SUM(R26,T26)</f>
        <v>1</v>
      </c>
      <c r="W26" s="121">
        <v>0</v>
      </c>
      <c r="X26" s="175">
        <v>0</v>
      </c>
      <c r="Y26" s="253">
        <v>1</v>
      </c>
      <c r="Z26" s="242">
        <f t="shared" si="7"/>
        <v>1</v>
      </c>
      <c r="AA26" s="130">
        <f>SUM(W26,Y26)</f>
        <v>1</v>
      </c>
      <c r="AB26" s="120">
        <v>0</v>
      </c>
      <c r="AC26" s="175">
        <v>0</v>
      </c>
      <c r="AD26" s="245">
        <v>1</v>
      </c>
      <c r="AE26" s="175">
        <f>AD26/AF26</f>
        <v>1</v>
      </c>
      <c r="AF26" s="80">
        <f t="shared" ref="AF26" si="70">SUM(AB26,AD26)</f>
        <v>1</v>
      </c>
      <c r="AG26" s="121">
        <v>0</v>
      </c>
      <c r="AH26" s="175">
        <f t="shared" si="23"/>
        <v>0</v>
      </c>
      <c r="AI26" s="253">
        <v>1</v>
      </c>
      <c r="AJ26" s="175">
        <f t="shared" si="24"/>
        <v>1</v>
      </c>
      <c r="AK26" s="130">
        <f t="shared" ref="AK26" si="71">SUM(AG26,AI26)</f>
        <v>1</v>
      </c>
      <c r="AL26" s="120">
        <v>0</v>
      </c>
      <c r="AM26" s="175">
        <f t="shared" si="25"/>
        <v>0</v>
      </c>
      <c r="AN26" s="245">
        <v>1</v>
      </c>
      <c r="AO26" s="175">
        <f t="shared" si="26"/>
        <v>1</v>
      </c>
      <c r="AP26" s="80">
        <f t="shared" ref="AP26" si="72">SUM(AL26,AN26)</f>
        <v>1</v>
      </c>
      <c r="AQ26" s="121">
        <v>0</v>
      </c>
      <c r="AR26" s="175">
        <f t="shared" si="27"/>
        <v>0</v>
      </c>
      <c r="AS26" s="253">
        <v>1</v>
      </c>
      <c r="AT26" s="175">
        <f t="shared" si="28"/>
        <v>1</v>
      </c>
      <c r="AU26" s="130">
        <f t="shared" ref="AU26" si="73">SUM(AQ26,AS26)</f>
        <v>1</v>
      </c>
      <c r="AV26" s="120">
        <v>0</v>
      </c>
      <c r="AW26" s="175">
        <f>AV26/AZ26</f>
        <v>0</v>
      </c>
      <c r="AX26" s="120">
        <v>1</v>
      </c>
      <c r="AY26" s="175">
        <f t="shared" si="61"/>
        <v>1</v>
      </c>
      <c r="AZ26" s="80">
        <f t="shared" ref="AZ26" si="74">SUM(AV26,AX26)</f>
        <v>1</v>
      </c>
      <c r="BA26" s="121">
        <v>0</v>
      </c>
      <c r="BB26" s="175">
        <f t="shared" si="31"/>
        <v>0</v>
      </c>
      <c r="BC26" s="253">
        <v>1</v>
      </c>
      <c r="BD26" s="175">
        <f t="shared" si="32"/>
        <v>1</v>
      </c>
      <c r="BE26" s="130">
        <f t="shared" ref="BE26" si="75">SUM(BA26,BC26)</f>
        <v>1</v>
      </c>
      <c r="BF26" s="120">
        <v>0</v>
      </c>
      <c r="BG26" s="175">
        <v>0</v>
      </c>
      <c r="BH26" s="120">
        <v>0</v>
      </c>
      <c r="BI26" s="175">
        <v>0</v>
      </c>
      <c r="BJ26" s="80">
        <f t="shared" ref="BJ26" si="76">BF26+BH26</f>
        <v>0</v>
      </c>
      <c r="BK26" s="141">
        <f t="shared" si="67"/>
        <v>-1</v>
      </c>
      <c r="BL26" s="122">
        <f t="shared" si="68"/>
        <v>-1</v>
      </c>
    </row>
    <row r="27" spans="1:64" ht="16.5" customHeight="1" thickBot="1" x14ac:dyDescent="0.25">
      <c r="A27" s="325" t="s">
        <v>151</v>
      </c>
      <c r="B27" s="326"/>
      <c r="C27" s="93">
        <f>SUM(C25:C26)</f>
        <v>1</v>
      </c>
      <c r="D27" s="188">
        <f t="shared" ref="D27:D39" si="77">C27/G27</f>
        <v>0.5</v>
      </c>
      <c r="E27" s="101">
        <f>SUM(E25:E26)</f>
        <v>1</v>
      </c>
      <c r="F27" s="188">
        <f t="shared" ref="F27:F39" si="78">E27/G27</f>
        <v>0.5</v>
      </c>
      <c r="G27" s="101">
        <f>SUM(G25:G26)</f>
        <v>2</v>
      </c>
      <c r="H27" s="96">
        <f>SUM(H25:H26)</f>
        <v>1</v>
      </c>
      <c r="I27" s="188">
        <f t="shared" si="18"/>
        <v>0.5</v>
      </c>
      <c r="J27" s="93">
        <f>SUM(J25:J26)</f>
        <v>1</v>
      </c>
      <c r="K27" s="188">
        <f t="shared" si="19"/>
        <v>0.5</v>
      </c>
      <c r="L27" s="100">
        <f>SUM(L25:L26)</f>
        <v>2</v>
      </c>
      <c r="M27" s="99">
        <f>SUM(M25:M26)</f>
        <v>1</v>
      </c>
      <c r="N27" s="188">
        <f t="shared" ref="N27:N39" si="79">M27/Q27</f>
        <v>0.5</v>
      </c>
      <c r="O27" s="93">
        <f>SUM(O25:O26)</f>
        <v>1</v>
      </c>
      <c r="P27" s="188">
        <f t="shared" si="1"/>
        <v>0.5</v>
      </c>
      <c r="Q27" s="100">
        <f>SUM(Q25:Q26)</f>
        <v>2</v>
      </c>
      <c r="R27" s="93">
        <f>SUM(R25:R26)</f>
        <v>1</v>
      </c>
      <c r="S27" s="188">
        <f t="shared" ref="S27:S39" si="80">R27/V27</f>
        <v>0.5</v>
      </c>
      <c r="T27" s="93">
        <f>SUM(T25:T26)</f>
        <v>1</v>
      </c>
      <c r="U27" s="188">
        <f t="shared" si="4"/>
        <v>0.5</v>
      </c>
      <c r="V27" s="100">
        <f>SUM(V25:V26)</f>
        <v>2</v>
      </c>
      <c r="W27" s="93">
        <f>SUM(W25:W26)</f>
        <v>1</v>
      </c>
      <c r="X27" s="188">
        <f t="shared" ref="X27:X39" si="81">W27/AA27</f>
        <v>0.5</v>
      </c>
      <c r="Y27" s="93">
        <f>SUM(Y25:Y26)</f>
        <v>1</v>
      </c>
      <c r="Z27" s="188">
        <f t="shared" si="7"/>
        <v>0.5</v>
      </c>
      <c r="AA27" s="100">
        <f>SUM(AA25:AA26)</f>
        <v>2</v>
      </c>
      <c r="AB27" s="93">
        <f>SUM(AB25:AB26)</f>
        <v>1</v>
      </c>
      <c r="AC27" s="188">
        <f t="shared" si="21"/>
        <v>0.5</v>
      </c>
      <c r="AD27" s="93">
        <f>SUM(AD25:AD26)</f>
        <v>1</v>
      </c>
      <c r="AE27" s="188">
        <f t="shared" si="22"/>
        <v>0.5</v>
      </c>
      <c r="AF27" s="100">
        <f>SUM(AF25:AF26)</f>
        <v>2</v>
      </c>
      <c r="AG27" s="93">
        <f>SUM(AG25:AG26)</f>
        <v>1</v>
      </c>
      <c r="AH27" s="188">
        <f t="shared" si="23"/>
        <v>0.5</v>
      </c>
      <c r="AI27" s="93">
        <f>SUM(AI25:AI26)</f>
        <v>1</v>
      </c>
      <c r="AJ27" s="188">
        <f t="shared" si="24"/>
        <v>0.5</v>
      </c>
      <c r="AK27" s="93">
        <f>SUM(AK25:AK26)</f>
        <v>2</v>
      </c>
      <c r="AL27" s="93">
        <f>SUM(AL25:AL26)</f>
        <v>1</v>
      </c>
      <c r="AM27" s="188">
        <f t="shared" si="25"/>
        <v>0.5</v>
      </c>
      <c r="AN27" s="93">
        <f>SUM(AN25:AN26)</f>
        <v>1</v>
      </c>
      <c r="AO27" s="188">
        <f t="shared" si="26"/>
        <v>0.5</v>
      </c>
      <c r="AP27" s="93">
        <f>SUM(AP25:AP26)</f>
        <v>2</v>
      </c>
      <c r="AQ27" s="134">
        <f>SUM(AQ25:AQ26)</f>
        <v>1</v>
      </c>
      <c r="AR27" s="188">
        <f t="shared" si="27"/>
        <v>0.5</v>
      </c>
      <c r="AS27" s="134">
        <f>SUM(AS25:AS26)</f>
        <v>1</v>
      </c>
      <c r="AT27" s="188">
        <f t="shared" si="28"/>
        <v>0.5</v>
      </c>
      <c r="AU27" s="134">
        <f>SUM(AU25:AU26)</f>
        <v>2</v>
      </c>
      <c r="AV27" s="93">
        <f>SUM(AV25:AV26)</f>
        <v>1</v>
      </c>
      <c r="AW27" s="188">
        <f t="shared" ref="AW27:AW32" si="82">AV27/AX27</f>
        <v>1</v>
      </c>
      <c r="AX27" s="93">
        <f>SUM(AX25:AX26)</f>
        <v>1</v>
      </c>
      <c r="AY27" s="188">
        <f t="shared" si="61"/>
        <v>0.5</v>
      </c>
      <c r="AZ27" s="93">
        <f>SUM(AZ25:AZ26)</f>
        <v>2</v>
      </c>
      <c r="BA27" s="134">
        <f>SUM(BA25:BA26)</f>
        <v>1</v>
      </c>
      <c r="BB27" s="188">
        <f t="shared" si="31"/>
        <v>0.5</v>
      </c>
      <c r="BC27" s="134">
        <f>SUM(BC25:BC26)</f>
        <v>1</v>
      </c>
      <c r="BD27" s="188">
        <f t="shared" si="32"/>
        <v>0.5</v>
      </c>
      <c r="BE27" s="134">
        <f>SUM(BE25:BE26)</f>
        <v>2</v>
      </c>
      <c r="BF27" s="134">
        <f>SUM(BF25:BF26)</f>
        <v>1</v>
      </c>
      <c r="BG27" s="188">
        <f t="shared" si="33"/>
        <v>1</v>
      </c>
      <c r="BH27" s="134">
        <f>SUM(BH25:BH26)</f>
        <v>0</v>
      </c>
      <c r="BI27" s="188">
        <f t="shared" si="34"/>
        <v>0</v>
      </c>
      <c r="BJ27" s="134">
        <f>SUM(BJ25:BJ26)</f>
        <v>1</v>
      </c>
      <c r="BK27" s="102">
        <f>SUM(BK25:BK26)</f>
        <v>-1</v>
      </c>
      <c r="BL27" s="267">
        <f>BL25</f>
        <v>0</v>
      </c>
    </row>
    <row r="28" spans="1:64" ht="19.5" customHeight="1" x14ac:dyDescent="0.2">
      <c r="A28" s="316" t="s">
        <v>35</v>
      </c>
      <c r="B28" s="4" t="s">
        <v>36</v>
      </c>
      <c r="C28" s="143">
        <v>5</v>
      </c>
      <c r="D28" s="242">
        <f t="shared" si="77"/>
        <v>0.20833333333333334</v>
      </c>
      <c r="E28" s="146">
        <v>19</v>
      </c>
      <c r="F28" s="243">
        <f t="shared" si="78"/>
        <v>0.79166666666666663</v>
      </c>
      <c r="G28" s="73">
        <f>SUM(C28,E28)</f>
        <v>24</v>
      </c>
      <c r="H28" s="74">
        <v>5</v>
      </c>
      <c r="I28" s="242">
        <f t="shared" si="18"/>
        <v>0.20833333333333334</v>
      </c>
      <c r="J28" s="246">
        <v>19</v>
      </c>
      <c r="K28" s="242">
        <f t="shared" si="19"/>
        <v>0.79166666666666663</v>
      </c>
      <c r="L28" s="75">
        <f>SUM(H28,J28)</f>
        <v>24</v>
      </c>
      <c r="M28" s="44">
        <v>5</v>
      </c>
      <c r="N28" s="242">
        <f t="shared" si="79"/>
        <v>0.20833333333333334</v>
      </c>
      <c r="O28" s="145">
        <v>19</v>
      </c>
      <c r="P28" s="242">
        <f t="shared" si="1"/>
        <v>0.79166666666666663</v>
      </c>
      <c r="Q28" s="129">
        <f>SUM(M28,O28)</f>
        <v>24</v>
      </c>
      <c r="R28" s="5">
        <v>5</v>
      </c>
      <c r="S28" s="242">
        <f t="shared" si="80"/>
        <v>0.20833333333333334</v>
      </c>
      <c r="T28" s="246">
        <v>19</v>
      </c>
      <c r="U28" s="242">
        <f t="shared" si="4"/>
        <v>0.79166666666666663</v>
      </c>
      <c r="V28" s="75">
        <f>SUM(R28,T28)</f>
        <v>24</v>
      </c>
      <c r="W28" s="6">
        <v>5</v>
      </c>
      <c r="X28" s="242">
        <f t="shared" si="81"/>
        <v>0.20833333333333334</v>
      </c>
      <c r="Y28" s="252">
        <v>19</v>
      </c>
      <c r="Z28" s="242">
        <f t="shared" si="7"/>
        <v>0.79166666666666663</v>
      </c>
      <c r="AA28" s="129">
        <f>SUM(W28,Y28)</f>
        <v>24</v>
      </c>
      <c r="AB28" s="5">
        <v>5</v>
      </c>
      <c r="AC28" s="242">
        <f t="shared" si="21"/>
        <v>0.20833333333333334</v>
      </c>
      <c r="AD28" s="246">
        <v>19</v>
      </c>
      <c r="AE28" s="242">
        <f t="shared" si="22"/>
        <v>0.79166666666666663</v>
      </c>
      <c r="AF28" s="75">
        <f>SUM(AB28,AD28)</f>
        <v>24</v>
      </c>
      <c r="AG28" s="6">
        <v>5</v>
      </c>
      <c r="AH28" s="242">
        <f t="shared" si="23"/>
        <v>0.20833333333333334</v>
      </c>
      <c r="AI28" s="252">
        <v>19</v>
      </c>
      <c r="AJ28" s="242">
        <f t="shared" si="24"/>
        <v>0.79166666666666663</v>
      </c>
      <c r="AK28" s="129">
        <f>SUM(AG28,AI28)</f>
        <v>24</v>
      </c>
      <c r="AL28" s="5">
        <v>5</v>
      </c>
      <c r="AM28" s="242">
        <f t="shared" si="25"/>
        <v>0.20833333333333334</v>
      </c>
      <c r="AN28" s="246">
        <v>19</v>
      </c>
      <c r="AO28" s="242">
        <f t="shared" si="26"/>
        <v>0.79166666666666663</v>
      </c>
      <c r="AP28" s="170">
        <f>SUM(AL28,AN28)</f>
        <v>24</v>
      </c>
      <c r="AQ28" s="6">
        <v>5</v>
      </c>
      <c r="AR28" s="242">
        <f t="shared" si="27"/>
        <v>0.20833333333333334</v>
      </c>
      <c r="AS28" s="252">
        <v>19</v>
      </c>
      <c r="AT28" s="242">
        <f t="shared" si="28"/>
        <v>0.79166666666666663</v>
      </c>
      <c r="AU28" s="129">
        <f>SUM(AQ28,AS28)</f>
        <v>24</v>
      </c>
      <c r="AV28" s="7">
        <v>5</v>
      </c>
      <c r="AW28" s="242">
        <f>AV28/AZ28</f>
        <v>0.20833333333333334</v>
      </c>
      <c r="AX28" s="7">
        <v>19</v>
      </c>
      <c r="AY28" s="242">
        <f>AX28/AZ28</f>
        <v>0.79166666666666663</v>
      </c>
      <c r="AZ28" s="75">
        <f>SUM(AV28,AX28)</f>
        <v>24</v>
      </c>
      <c r="BA28" s="6">
        <v>5</v>
      </c>
      <c r="BB28" s="242">
        <f t="shared" si="31"/>
        <v>0.20833333333333334</v>
      </c>
      <c r="BC28" s="252">
        <v>19</v>
      </c>
      <c r="BD28" s="242">
        <f t="shared" si="32"/>
        <v>0.79166666666666663</v>
      </c>
      <c r="BE28" s="129">
        <f>SUM(BA28,BC28)</f>
        <v>24</v>
      </c>
      <c r="BF28" s="120">
        <v>4</v>
      </c>
      <c r="BG28" s="242">
        <f t="shared" si="33"/>
        <v>0.17391304347826086</v>
      </c>
      <c r="BH28" s="120">
        <v>19</v>
      </c>
      <c r="BI28" s="242">
        <f t="shared" si="34"/>
        <v>0.82608695652173914</v>
      </c>
      <c r="BJ28" s="75">
        <f>BF28+BH28</f>
        <v>23</v>
      </c>
      <c r="BK28" s="141">
        <f t="shared" ref="BK28:BK31" si="83">BJ28-BE28</f>
        <v>-1</v>
      </c>
      <c r="BL28" s="122">
        <f t="shared" ref="BL28:BL31" si="84">BJ28-G28</f>
        <v>-1</v>
      </c>
    </row>
    <row r="29" spans="1:64" ht="19.5" customHeight="1" x14ac:dyDescent="0.2">
      <c r="A29" s="327"/>
      <c r="B29" s="8" t="s">
        <v>37</v>
      </c>
      <c r="C29" s="24">
        <v>14</v>
      </c>
      <c r="D29" s="175">
        <f t="shared" si="77"/>
        <v>0.42424242424242425</v>
      </c>
      <c r="E29" s="146">
        <v>19</v>
      </c>
      <c r="F29" s="243">
        <f t="shared" si="78"/>
        <v>0.5757575757575758</v>
      </c>
      <c r="G29" s="73">
        <f t="shared" ref="G29:G31" si="85">SUM(C29,E29)</f>
        <v>33</v>
      </c>
      <c r="H29" s="79">
        <v>14</v>
      </c>
      <c r="I29" s="175">
        <f t="shared" si="18"/>
        <v>0.41176470588235292</v>
      </c>
      <c r="J29" s="245">
        <v>20</v>
      </c>
      <c r="K29" s="175">
        <f t="shared" si="19"/>
        <v>0.58823529411764708</v>
      </c>
      <c r="L29" s="80">
        <f t="shared" ref="L29:L31" si="86">SUM(H29,J29)</f>
        <v>34</v>
      </c>
      <c r="M29" s="43">
        <v>14</v>
      </c>
      <c r="N29" s="175">
        <f t="shared" si="79"/>
        <v>0.4</v>
      </c>
      <c r="O29" s="146">
        <v>21</v>
      </c>
      <c r="P29" s="175">
        <f t="shared" si="1"/>
        <v>0.6</v>
      </c>
      <c r="Q29" s="130">
        <f>SUM(M29,O29)</f>
        <v>35</v>
      </c>
      <c r="R29" s="120">
        <v>14</v>
      </c>
      <c r="S29" s="175">
        <f t="shared" si="80"/>
        <v>0.4</v>
      </c>
      <c r="T29" s="245">
        <v>21</v>
      </c>
      <c r="U29" s="175">
        <f t="shared" si="4"/>
        <v>0.6</v>
      </c>
      <c r="V29" s="80">
        <f>SUM(R29,T29)</f>
        <v>35</v>
      </c>
      <c r="W29" s="121">
        <v>14</v>
      </c>
      <c r="X29" s="175">
        <f t="shared" si="81"/>
        <v>0.4</v>
      </c>
      <c r="Y29" s="253">
        <v>21</v>
      </c>
      <c r="Z29" s="175">
        <f t="shared" si="7"/>
        <v>0.6</v>
      </c>
      <c r="AA29" s="130">
        <f>SUM(W29,Y29)</f>
        <v>35</v>
      </c>
      <c r="AB29" s="120">
        <v>14</v>
      </c>
      <c r="AC29" s="175">
        <f t="shared" si="21"/>
        <v>0.4</v>
      </c>
      <c r="AD29" s="245">
        <v>21</v>
      </c>
      <c r="AE29" s="175">
        <f t="shared" si="22"/>
        <v>0.6</v>
      </c>
      <c r="AF29" s="80">
        <f t="shared" ref="AF29:AF31" si="87">SUM(AB29,AD29)</f>
        <v>35</v>
      </c>
      <c r="AG29" s="121">
        <v>14</v>
      </c>
      <c r="AH29" s="175">
        <f t="shared" si="23"/>
        <v>0.4</v>
      </c>
      <c r="AI29" s="253">
        <v>21</v>
      </c>
      <c r="AJ29" s="175">
        <f t="shared" si="24"/>
        <v>0.6</v>
      </c>
      <c r="AK29" s="130">
        <f t="shared" ref="AK29:AK31" si="88">SUM(AG29,AI29)</f>
        <v>35</v>
      </c>
      <c r="AL29" s="120">
        <v>14</v>
      </c>
      <c r="AM29" s="175">
        <f t="shared" si="25"/>
        <v>0.4</v>
      </c>
      <c r="AN29" s="245">
        <v>21</v>
      </c>
      <c r="AO29" s="175">
        <f t="shared" si="26"/>
        <v>0.6</v>
      </c>
      <c r="AP29" s="171">
        <f t="shared" ref="AP29:AP31" si="89">SUM(AL29,AN29)</f>
        <v>35</v>
      </c>
      <c r="AQ29" s="121">
        <v>14</v>
      </c>
      <c r="AR29" s="175">
        <f t="shared" si="27"/>
        <v>0.4</v>
      </c>
      <c r="AS29" s="253">
        <v>21</v>
      </c>
      <c r="AT29" s="175">
        <f t="shared" si="28"/>
        <v>0.6</v>
      </c>
      <c r="AU29" s="130">
        <f t="shared" ref="AU29:AU31" si="90">SUM(AQ29,AS29)</f>
        <v>35</v>
      </c>
      <c r="AV29" s="7">
        <v>14</v>
      </c>
      <c r="AW29" s="242">
        <f t="shared" ref="AW29:AW31" si="91">AV29/AZ29</f>
        <v>0.41176470588235292</v>
      </c>
      <c r="AX29" s="7">
        <v>20</v>
      </c>
      <c r="AY29" s="175">
        <f t="shared" si="61"/>
        <v>0.58823529411764708</v>
      </c>
      <c r="AZ29" s="80">
        <f t="shared" ref="AZ29:AZ31" si="92">SUM(AV29,AX29)</f>
        <v>34</v>
      </c>
      <c r="BA29" s="121">
        <v>13</v>
      </c>
      <c r="BB29" s="175">
        <f t="shared" si="31"/>
        <v>0.40625</v>
      </c>
      <c r="BC29" s="253">
        <v>19</v>
      </c>
      <c r="BD29" s="175">
        <f t="shared" si="32"/>
        <v>0.59375</v>
      </c>
      <c r="BE29" s="130">
        <f t="shared" ref="BE29:BE31" si="93">SUM(BA29,BC29)</f>
        <v>32</v>
      </c>
      <c r="BF29" s="120">
        <v>13</v>
      </c>
      <c r="BG29" s="242">
        <f t="shared" si="33"/>
        <v>0.40625</v>
      </c>
      <c r="BH29" s="120">
        <v>19</v>
      </c>
      <c r="BI29" s="175">
        <f t="shared" si="34"/>
        <v>0.59375</v>
      </c>
      <c r="BJ29" s="80">
        <f>BF29+BH29</f>
        <v>32</v>
      </c>
      <c r="BK29" s="141">
        <f t="shared" si="83"/>
        <v>0</v>
      </c>
      <c r="BL29" s="122">
        <f t="shared" si="84"/>
        <v>-1</v>
      </c>
    </row>
    <row r="30" spans="1:64" ht="19.5" customHeight="1" x14ac:dyDescent="0.2">
      <c r="A30" s="327"/>
      <c r="B30" s="8" t="s">
        <v>38</v>
      </c>
      <c r="C30" s="24">
        <v>59</v>
      </c>
      <c r="D30" s="175">
        <f t="shared" si="77"/>
        <v>0.39333333333333331</v>
      </c>
      <c r="E30" s="146">
        <v>91</v>
      </c>
      <c r="F30" s="243">
        <f t="shared" si="78"/>
        <v>0.60666666666666669</v>
      </c>
      <c r="G30" s="73">
        <f t="shared" si="85"/>
        <v>150</v>
      </c>
      <c r="H30" s="79">
        <v>59</v>
      </c>
      <c r="I30" s="175">
        <f t="shared" si="18"/>
        <v>0.39333333333333331</v>
      </c>
      <c r="J30" s="245">
        <v>91</v>
      </c>
      <c r="K30" s="175">
        <f t="shared" si="19"/>
        <v>0.60666666666666669</v>
      </c>
      <c r="L30" s="80">
        <f t="shared" si="86"/>
        <v>150</v>
      </c>
      <c r="M30" s="43">
        <v>59</v>
      </c>
      <c r="N30" s="175">
        <f t="shared" si="79"/>
        <v>0.39333333333333331</v>
      </c>
      <c r="O30" s="146">
        <v>91</v>
      </c>
      <c r="P30" s="175">
        <f t="shared" si="1"/>
        <v>0.60666666666666669</v>
      </c>
      <c r="Q30" s="130">
        <f>SUM(M30,O30)</f>
        <v>150</v>
      </c>
      <c r="R30" s="120">
        <v>59</v>
      </c>
      <c r="S30" s="175">
        <f t="shared" si="80"/>
        <v>0.39333333333333331</v>
      </c>
      <c r="T30" s="245">
        <v>91</v>
      </c>
      <c r="U30" s="175">
        <f t="shared" si="4"/>
        <v>0.60666666666666669</v>
      </c>
      <c r="V30" s="80">
        <f>SUM(R30,T30)</f>
        <v>150</v>
      </c>
      <c r="W30" s="121">
        <v>59</v>
      </c>
      <c r="X30" s="175">
        <f t="shared" si="81"/>
        <v>0.39333333333333331</v>
      </c>
      <c r="Y30" s="253">
        <v>91</v>
      </c>
      <c r="Z30" s="175">
        <f t="shared" si="7"/>
        <v>0.60666666666666669</v>
      </c>
      <c r="AA30" s="130">
        <f>SUM(W30,Y30)</f>
        <v>150</v>
      </c>
      <c r="AB30" s="120">
        <v>59</v>
      </c>
      <c r="AC30" s="175">
        <f t="shared" si="21"/>
        <v>0.39333333333333331</v>
      </c>
      <c r="AD30" s="245">
        <v>91</v>
      </c>
      <c r="AE30" s="175">
        <f t="shared" si="22"/>
        <v>0.60666666666666669</v>
      </c>
      <c r="AF30" s="80">
        <f t="shared" si="87"/>
        <v>150</v>
      </c>
      <c r="AG30" s="121">
        <v>59</v>
      </c>
      <c r="AH30" s="175">
        <f t="shared" si="23"/>
        <v>0.39333333333333331</v>
      </c>
      <c r="AI30" s="253">
        <v>91</v>
      </c>
      <c r="AJ30" s="175">
        <f t="shared" si="24"/>
        <v>0.60666666666666669</v>
      </c>
      <c r="AK30" s="130">
        <f t="shared" si="88"/>
        <v>150</v>
      </c>
      <c r="AL30" s="120">
        <v>59</v>
      </c>
      <c r="AM30" s="175">
        <f t="shared" si="25"/>
        <v>0.39597315436241609</v>
      </c>
      <c r="AN30" s="245">
        <v>90</v>
      </c>
      <c r="AO30" s="175">
        <f t="shared" si="26"/>
        <v>0.60402684563758391</v>
      </c>
      <c r="AP30" s="171">
        <f t="shared" si="89"/>
        <v>149</v>
      </c>
      <c r="AQ30" s="121">
        <v>58</v>
      </c>
      <c r="AR30" s="175">
        <f t="shared" si="27"/>
        <v>0.39455782312925169</v>
      </c>
      <c r="AS30" s="253">
        <v>89</v>
      </c>
      <c r="AT30" s="175">
        <f t="shared" si="28"/>
        <v>0.60544217687074831</v>
      </c>
      <c r="AU30" s="130">
        <f t="shared" si="90"/>
        <v>147</v>
      </c>
      <c r="AV30" s="7">
        <v>58</v>
      </c>
      <c r="AW30" s="242">
        <f t="shared" si="91"/>
        <v>0.39726027397260272</v>
      </c>
      <c r="AX30" s="7">
        <v>88</v>
      </c>
      <c r="AY30" s="175">
        <f t="shared" si="61"/>
        <v>0.60273972602739723</v>
      </c>
      <c r="AZ30" s="80">
        <f t="shared" si="92"/>
        <v>146</v>
      </c>
      <c r="BA30" s="121">
        <v>58</v>
      </c>
      <c r="BB30" s="175">
        <f t="shared" si="31"/>
        <v>0.39726027397260272</v>
      </c>
      <c r="BC30" s="253">
        <v>88</v>
      </c>
      <c r="BD30" s="175">
        <f t="shared" si="32"/>
        <v>0.60273972602739723</v>
      </c>
      <c r="BE30" s="130">
        <f t="shared" si="93"/>
        <v>146</v>
      </c>
      <c r="BF30" s="120">
        <v>58</v>
      </c>
      <c r="BG30" s="242">
        <f t="shared" si="33"/>
        <v>0.4</v>
      </c>
      <c r="BH30" s="120">
        <v>87</v>
      </c>
      <c r="BI30" s="175">
        <f t="shared" si="34"/>
        <v>0.6</v>
      </c>
      <c r="BJ30" s="80">
        <f t="shared" ref="BJ30:BJ31" si="94">BF30+BH30</f>
        <v>145</v>
      </c>
      <c r="BK30" s="141">
        <f t="shared" si="83"/>
        <v>-1</v>
      </c>
      <c r="BL30" s="122">
        <f t="shared" si="84"/>
        <v>-5</v>
      </c>
    </row>
    <row r="31" spans="1:64" s="106" customFormat="1" ht="21" customHeight="1" thickBot="1" x14ac:dyDescent="0.25">
      <c r="A31" s="328"/>
      <c r="B31" s="68" t="s">
        <v>39</v>
      </c>
      <c r="C31" s="144">
        <v>6</v>
      </c>
      <c r="D31" s="175">
        <f t="shared" si="77"/>
        <v>0.54545454545454541</v>
      </c>
      <c r="E31" s="244">
        <v>5</v>
      </c>
      <c r="F31" s="243">
        <f t="shared" si="78"/>
        <v>0.45454545454545453</v>
      </c>
      <c r="G31" s="73">
        <f t="shared" si="85"/>
        <v>11</v>
      </c>
      <c r="H31" s="79">
        <v>6</v>
      </c>
      <c r="I31" s="175">
        <f t="shared" si="18"/>
        <v>0.54545454545454541</v>
      </c>
      <c r="J31" s="245">
        <v>5</v>
      </c>
      <c r="K31" s="175">
        <f t="shared" si="19"/>
        <v>0.45454545454545453</v>
      </c>
      <c r="L31" s="169">
        <f t="shared" si="86"/>
        <v>11</v>
      </c>
      <c r="M31" s="128">
        <v>6</v>
      </c>
      <c r="N31" s="175">
        <f t="shared" si="79"/>
        <v>0.54545454545454541</v>
      </c>
      <c r="O31" s="244">
        <v>5</v>
      </c>
      <c r="P31" s="175">
        <f t="shared" si="1"/>
        <v>0.45454545454545453</v>
      </c>
      <c r="Q31" s="168">
        <f>SUM(M31,O31)</f>
        <v>11</v>
      </c>
      <c r="R31" s="120">
        <v>6</v>
      </c>
      <c r="S31" s="175">
        <f t="shared" si="80"/>
        <v>0.54545454545454541</v>
      </c>
      <c r="T31" s="245">
        <v>5</v>
      </c>
      <c r="U31" s="175">
        <f t="shared" si="4"/>
        <v>0.45454545454545453</v>
      </c>
      <c r="V31" s="169">
        <f>SUM(R31,T31)</f>
        <v>11</v>
      </c>
      <c r="W31" s="121">
        <v>6</v>
      </c>
      <c r="X31" s="175">
        <f t="shared" si="81"/>
        <v>0.54545454545454541</v>
      </c>
      <c r="Y31" s="253">
        <v>5</v>
      </c>
      <c r="Z31" s="175">
        <f t="shared" si="7"/>
        <v>0.45454545454545453</v>
      </c>
      <c r="AA31" s="168">
        <f>SUM(W31,Y31)</f>
        <v>11</v>
      </c>
      <c r="AB31" s="120">
        <v>6</v>
      </c>
      <c r="AC31" s="175">
        <f t="shared" si="21"/>
        <v>0.54545454545454541</v>
      </c>
      <c r="AD31" s="245">
        <v>5</v>
      </c>
      <c r="AE31" s="175">
        <f t="shared" si="22"/>
        <v>0.45454545454545453</v>
      </c>
      <c r="AF31" s="169">
        <f t="shared" si="87"/>
        <v>11</v>
      </c>
      <c r="AG31" s="128">
        <v>6</v>
      </c>
      <c r="AH31" s="175">
        <f t="shared" si="23"/>
        <v>0.54545454545454541</v>
      </c>
      <c r="AI31" s="244">
        <v>5</v>
      </c>
      <c r="AJ31" s="175">
        <f t="shared" si="24"/>
        <v>0.45454545454545453</v>
      </c>
      <c r="AK31" s="168">
        <f t="shared" si="88"/>
        <v>11</v>
      </c>
      <c r="AL31" s="120">
        <v>6</v>
      </c>
      <c r="AM31" s="175">
        <f t="shared" si="25"/>
        <v>0.54545454545454541</v>
      </c>
      <c r="AN31" s="245">
        <v>5</v>
      </c>
      <c r="AO31" s="175">
        <f t="shared" si="26"/>
        <v>0.45454545454545453</v>
      </c>
      <c r="AP31" s="172">
        <f t="shared" si="89"/>
        <v>11</v>
      </c>
      <c r="AQ31" s="128">
        <v>6</v>
      </c>
      <c r="AR31" s="175">
        <f t="shared" si="27"/>
        <v>0.54545454545454541</v>
      </c>
      <c r="AS31" s="244">
        <v>5</v>
      </c>
      <c r="AT31" s="175">
        <f t="shared" si="28"/>
        <v>0.45454545454545453</v>
      </c>
      <c r="AU31" s="168">
        <f t="shared" si="90"/>
        <v>11</v>
      </c>
      <c r="AV31" s="111">
        <v>5</v>
      </c>
      <c r="AW31" s="242">
        <f t="shared" si="91"/>
        <v>0.5</v>
      </c>
      <c r="AX31" s="111">
        <v>5</v>
      </c>
      <c r="AY31" s="175">
        <f t="shared" si="61"/>
        <v>0.5</v>
      </c>
      <c r="AZ31" s="169">
        <f t="shared" si="92"/>
        <v>10</v>
      </c>
      <c r="BA31" s="128">
        <v>5</v>
      </c>
      <c r="BB31" s="175">
        <f t="shared" si="31"/>
        <v>0.5</v>
      </c>
      <c r="BC31" s="244">
        <v>5</v>
      </c>
      <c r="BD31" s="175">
        <f t="shared" si="32"/>
        <v>0.5</v>
      </c>
      <c r="BE31" s="168">
        <f t="shared" si="93"/>
        <v>10</v>
      </c>
      <c r="BF31" s="120">
        <v>15</v>
      </c>
      <c r="BG31" s="242">
        <f t="shared" si="33"/>
        <v>0.6</v>
      </c>
      <c r="BH31" s="120">
        <v>10</v>
      </c>
      <c r="BI31" s="175">
        <f t="shared" si="34"/>
        <v>0.4</v>
      </c>
      <c r="BJ31" s="169">
        <f t="shared" si="94"/>
        <v>25</v>
      </c>
      <c r="BK31" s="141">
        <f t="shared" si="83"/>
        <v>15</v>
      </c>
      <c r="BL31" s="122">
        <f t="shared" si="84"/>
        <v>14</v>
      </c>
    </row>
    <row r="32" spans="1:64" ht="16.5" customHeight="1" thickBot="1" x14ac:dyDescent="0.25">
      <c r="A32" s="13"/>
      <c r="B32" s="69" t="s">
        <v>40</v>
      </c>
      <c r="C32" s="84">
        <f>SUM(C28:C31)</f>
        <v>84</v>
      </c>
      <c r="D32" s="188">
        <f t="shared" si="77"/>
        <v>0.38532110091743121</v>
      </c>
      <c r="E32" s="85">
        <f>SUM(E28:E31)</f>
        <v>134</v>
      </c>
      <c r="F32" s="188">
        <f t="shared" si="78"/>
        <v>0.61467889908256879</v>
      </c>
      <c r="G32" s="107">
        <f>SUM(G28:G31)</f>
        <v>218</v>
      </c>
      <c r="H32" s="87">
        <f t="shared" ref="H32:AZ32" si="95">SUM(H28:H31)</f>
        <v>84</v>
      </c>
      <c r="I32" s="188">
        <f t="shared" si="18"/>
        <v>0.38356164383561642</v>
      </c>
      <c r="J32" s="88">
        <f t="shared" si="95"/>
        <v>135</v>
      </c>
      <c r="K32" s="188">
        <f t="shared" si="19"/>
        <v>0.61643835616438358</v>
      </c>
      <c r="L32" s="108">
        <f t="shared" si="95"/>
        <v>219</v>
      </c>
      <c r="M32" s="89">
        <f t="shared" si="95"/>
        <v>84</v>
      </c>
      <c r="N32" s="188">
        <f t="shared" si="79"/>
        <v>0.38181818181818183</v>
      </c>
      <c r="O32" s="88">
        <f t="shared" si="95"/>
        <v>136</v>
      </c>
      <c r="P32" s="188">
        <f t="shared" si="1"/>
        <v>0.61818181818181817</v>
      </c>
      <c r="Q32" s="108">
        <f t="shared" si="95"/>
        <v>220</v>
      </c>
      <c r="R32" s="89">
        <f t="shared" si="95"/>
        <v>84</v>
      </c>
      <c r="S32" s="188">
        <f t="shared" si="80"/>
        <v>0.38181818181818183</v>
      </c>
      <c r="T32" s="88">
        <f t="shared" si="95"/>
        <v>136</v>
      </c>
      <c r="U32" s="188">
        <f t="shared" si="4"/>
        <v>0.61818181818181817</v>
      </c>
      <c r="V32" s="61">
        <f t="shared" si="95"/>
        <v>220</v>
      </c>
      <c r="W32" s="89">
        <f t="shared" si="95"/>
        <v>84</v>
      </c>
      <c r="X32" s="188">
        <f t="shared" si="81"/>
        <v>0.38181818181818183</v>
      </c>
      <c r="Y32" s="88">
        <f t="shared" si="95"/>
        <v>136</v>
      </c>
      <c r="Z32" s="188">
        <f t="shared" si="7"/>
        <v>0.61818181818181817</v>
      </c>
      <c r="AA32" s="61">
        <f t="shared" si="95"/>
        <v>220</v>
      </c>
      <c r="AB32" s="89">
        <f t="shared" si="95"/>
        <v>84</v>
      </c>
      <c r="AC32" s="188">
        <f t="shared" si="21"/>
        <v>0.38181818181818183</v>
      </c>
      <c r="AD32" s="88">
        <f t="shared" si="95"/>
        <v>136</v>
      </c>
      <c r="AE32" s="188">
        <f t="shared" si="22"/>
        <v>0.61818181818181817</v>
      </c>
      <c r="AF32" s="61">
        <f t="shared" si="95"/>
        <v>220</v>
      </c>
      <c r="AG32" s="89">
        <f t="shared" si="95"/>
        <v>84</v>
      </c>
      <c r="AH32" s="188">
        <f t="shared" si="23"/>
        <v>0.38181818181818183</v>
      </c>
      <c r="AI32" s="88">
        <f t="shared" si="95"/>
        <v>136</v>
      </c>
      <c r="AJ32" s="188">
        <f t="shared" si="24"/>
        <v>0.61818181818181817</v>
      </c>
      <c r="AK32" s="61">
        <f>SUM(AK28:AK31)</f>
        <v>220</v>
      </c>
      <c r="AL32" s="89">
        <f t="shared" si="95"/>
        <v>84</v>
      </c>
      <c r="AM32" s="188">
        <f t="shared" si="25"/>
        <v>0.38356164383561642</v>
      </c>
      <c r="AN32" s="88">
        <f t="shared" si="95"/>
        <v>135</v>
      </c>
      <c r="AO32" s="188">
        <f t="shared" si="26"/>
        <v>0.61643835616438358</v>
      </c>
      <c r="AP32" s="61">
        <f t="shared" si="95"/>
        <v>219</v>
      </c>
      <c r="AQ32" s="89">
        <f t="shared" si="95"/>
        <v>83</v>
      </c>
      <c r="AR32" s="188">
        <f t="shared" si="27"/>
        <v>0.38248847926267282</v>
      </c>
      <c r="AS32" s="88">
        <f t="shared" si="95"/>
        <v>134</v>
      </c>
      <c r="AT32" s="188">
        <f t="shared" si="28"/>
        <v>0.61751152073732718</v>
      </c>
      <c r="AU32" s="127">
        <f t="shared" si="95"/>
        <v>217</v>
      </c>
      <c r="AV32" s="87">
        <f t="shared" si="95"/>
        <v>82</v>
      </c>
      <c r="AW32" s="188">
        <f t="shared" si="82"/>
        <v>0.62121212121212122</v>
      </c>
      <c r="AX32" s="90">
        <f t="shared" si="95"/>
        <v>132</v>
      </c>
      <c r="AY32" s="188">
        <f t="shared" si="61"/>
        <v>0.61682242990654201</v>
      </c>
      <c r="AZ32" s="61">
        <f t="shared" si="95"/>
        <v>214</v>
      </c>
      <c r="BA32" s="89">
        <f t="shared" ref="BA32:BE32" si="96">SUM(BA28:BA31)</f>
        <v>81</v>
      </c>
      <c r="BB32" s="188">
        <f t="shared" si="31"/>
        <v>0.38207547169811323</v>
      </c>
      <c r="BC32" s="88">
        <f t="shared" si="96"/>
        <v>131</v>
      </c>
      <c r="BD32" s="188">
        <f t="shared" si="32"/>
        <v>0.61792452830188682</v>
      </c>
      <c r="BE32" s="127">
        <f t="shared" si="96"/>
        <v>212</v>
      </c>
      <c r="BF32" s="133">
        <f>SUM(BF28:BF31)</f>
        <v>90</v>
      </c>
      <c r="BG32" s="188">
        <f t="shared" si="33"/>
        <v>0.4</v>
      </c>
      <c r="BH32" s="90">
        <f t="shared" ref="BH32:BJ32" si="97">SUM(BH28:BH31)</f>
        <v>135</v>
      </c>
      <c r="BI32" s="188">
        <f t="shared" si="34"/>
        <v>0.6</v>
      </c>
      <c r="BJ32" s="127">
        <f t="shared" si="97"/>
        <v>225</v>
      </c>
      <c r="BK32" s="70">
        <f>SUM(BK28:BK31)</f>
        <v>13</v>
      </c>
      <c r="BL32" s="265">
        <f>SUM(BL28:BL31)</f>
        <v>7</v>
      </c>
    </row>
    <row r="33" spans="1:67" ht="20.100000000000001" customHeight="1" x14ac:dyDescent="0.2">
      <c r="A33" s="316" t="s">
        <v>41</v>
      </c>
      <c r="B33" s="8" t="s">
        <v>36</v>
      </c>
      <c r="C33" s="143">
        <v>3</v>
      </c>
      <c r="D33" s="242">
        <f t="shared" si="77"/>
        <v>0.5</v>
      </c>
      <c r="E33" s="146">
        <v>3</v>
      </c>
      <c r="F33" s="243">
        <f t="shared" si="78"/>
        <v>0.5</v>
      </c>
      <c r="G33" s="78">
        <f>SUM(C33,E33)</f>
        <v>6</v>
      </c>
      <c r="H33" s="79">
        <v>3</v>
      </c>
      <c r="I33" s="242">
        <f t="shared" si="18"/>
        <v>0.5</v>
      </c>
      <c r="J33" s="245">
        <v>3</v>
      </c>
      <c r="K33" s="242">
        <f t="shared" si="19"/>
        <v>0.5</v>
      </c>
      <c r="L33" s="80">
        <f>SUM(H33,J33)</f>
        <v>6</v>
      </c>
      <c r="M33" s="43">
        <v>3</v>
      </c>
      <c r="N33" s="242">
        <f t="shared" si="79"/>
        <v>0.5</v>
      </c>
      <c r="O33" s="146">
        <v>3</v>
      </c>
      <c r="P33" s="242">
        <f t="shared" si="1"/>
        <v>0.5</v>
      </c>
      <c r="Q33" s="81">
        <f>SUM(M33,O33)</f>
        <v>6</v>
      </c>
      <c r="R33" s="120">
        <v>3</v>
      </c>
      <c r="S33" s="242">
        <f t="shared" si="80"/>
        <v>0.5</v>
      </c>
      <c r="T33" s="245">
        <v>3</v>
      </c>
      <c r="U33" s="242">
        <f t="shared" si="4"/>
        <v>0.5</v>
      </c>
      <c r="V33" s="80">
        <f>SUM(R33,T33)</f>
        <v>6</v>
      </c>
      <c r="W33" s="121">
        <v>3</v>
      </c>
      <c r="X33" s="242">
        <f t="shared" si="81"/>
        <v>0.5</v>
      </c>
      <c r="Y33" s="253">
        <v>3</v>
      </c>
      <c r="Z33" s="242">
        <f t="shared" si="7"/>
        <v>0.5</v>
      </c>
      <c r="AA33" s="81">
        <f>SUM(W33,Y33)</f>
        <v>6</v>
      </c>
      <c r="AB33" s="120">
        <v>3</v>
      </c>
      <c r="AC33" s="242">
        <f t="shared" si="21"/>
        <v>0.5</v>
      </c>
      <c r="AD33" s="245">
        <v>3</v>
      </c>
      <c r="AE33" s="242">
        <f t="shared" si="22"/>
        <v>0.5</v>
      </c>
      <c r="AF33" s="80">
        <f>SUM(AB33,AD33)</f>
        <v>6</v>
      </c>
      <c r="AG33" s="121">
        <v>3</v>
      </c>
      <c r="AH33" s="242">
        <f t="shared" si="23"/>
        <v>0.5</v>
      </c>
      <c r="AI33" s="253">
        <v>3</v>
      </c>
      <c r="AJ33" s="242">
        <f t="shared" si="24"/>
        <v>0.5</v>
      </c>
      <c r="AK33" s="81">
        <f>SUM(AG33,AI33)</f>
        <v>6</v>
      </c>
      <c r="AL33" s="120">
        <v>3</v>
      </c>
      <c r="AM33" s="242">
        <f t="shared" si="25"/>
        <v>0.5</v>
      </c>
      <c r="AN33" s="245">
        <v>3</v>
      </c>
      <c r="AO33" s="242">
        <f t="shared" si="26"/>
        <v>0.5</v>
      </c>
      <c r="AP33" s="80">
        <f>SUM(AL33,AN33)</f>
        <v>6</v>
      </c>
      <c r="AQ33" s="121">
        <v>3</v>
      </c>
      <c r="AR33" s="242">
        <f t="shared" si="27"/>
        <v>0.5</v>
      </c>
      <c r="AS33" s="253">
        <v>3</v>
      </c>
      <c r="AT33" s="242">
        <f t="shared" si="28"/>
        <v>0.5</v>
      </c>
      <c r="AU33" s="130">
        <f>SUM(AQ33,AS33)</f>
        <v>6</v>
      </c>
      <c r="AV33" s="7">
        <v>3</v>
      </c>
      <c r="AW33" s="242">
        <f>AV33/AZ33</f>
        <v>0.5</v>
      </c>
      <c r="AX33" s="7">
        <v>3</v>
      </c>
      <c r="AY33" s="242">
        <f t="shared" si="61"/>
        <v>0.5</v>
      </c>
      <c r="AZ33" s="80">
        <f>SUM(AV33,AX33)</f>
        <v>6</v>
      </c>
      <c r="BA33" s="121">
        <v>3</v>
      </c>
      <c r="BB33" s="242">
        <f t="shared" si="31"/>
        <v>0.5</v>
      </c>
      <c r="BC33" s="253">
        <v>3</v>
      </c>
      <c r="BD33" s="242">
        <f t="shared" si="32"/>
        <v>0.5</v>
      </c>
      <c r="BE33" s="130">
        <f>SUM(BA33,BC33)</f>
        <v>6</v>
      </c>
      <c r="BF33" s="120">
        <v>3</v>
      </c>
      <c r="BG33" s="242">
        <f t="shared" si="33"/>
        <v>0.5</v>
      </c>
      <c r="BH33" s="120">
        <v>3</v>
      </c>
      <c r="BI33" s="242">
        <f t="shared" si="34"/>
        <v>0.5</v>
      </c>
      <c r="BJ33" s="80">
        <f>BF33+BH33</f>
        <v>6</v>
      </c>
      <c r="BK33" s="141">
        <f t="shared" ref="BK33:BK36" si="98">BJ33-BE33</f>
        <v>0</v>
      </c>
      <c r="BL33" s="122">
        <f t="shared" ref="BL33:BL36" si="99">BJ33-G33</f>
        <v>0</v>
      </c>
    </row>
    <row r="34" spans="1:67" ht="20.100000000000001" customHeight="1" x14ac:dyDescent="0.2">
      <c r="A34" s="317"/>
      <c r="B34" s="8" t="s">
        <v>37</v>
      </c>
      <c r="C34" s="24">
        <v>15</v>
      </c>
      <c r="D34" s="175">
        <f t="shared" si="77"/>
        <v>0.7142857142857143</v>
      </c>
      <c r="E34" s="146">
        <v>6</v>
      </c>
      <c r="F34" s="243">
        <f t="shared" si="78"/>
        <v>0.2857142857142857</v>
      </c>
      <c r="G34" s="78">
        <f t="shared" ref="G34:G36" si="100">SUM(C34,E34)</f>
        <v>21</v>
      </c>
      <c r="H34" s="79">
        <v>15</v>
      </c>
      <c r="I34" s="175">
        <f t="shared" si="18"/>
        <v>0.7142857142857143</v>
      </c>
      <c r="J34" s="245">
        <v>6</v>
      </c>
      <c r="K34" s="175">
        <f t="shared" si="19"/>
        <v>0.2857142857142857</v>
      </c>
      <c r="L34" s="80">
        <f t="shared" ref="L34:L36" si="101">SUM(H34,J34)</f>
        <v>21</v>
      </c>
      <c r="M34" s="43">
        <v>16</v>
      </c>
      <c r="N34" s="175">
        <f t="shared" si="79"/>
        <v>0.76190476190476186</v>
      </c>
      <c r="O34" s="146">
        <v>5</v>
      </c>
      <c r="P34" s="175">
        <f t="shared" si="1"/>
        <v>0.23809523809523808</v>
      </c>
      <c r="Q34" s="130">
        <f>SUM(M34,O34)</f>
        <v>21</v>
      </c>
      <c r="R34" s="120">
        <v>16</v>
      </c>
      <c r="S34" s="175">
        <f t="shared" si="80"/>
        <v>0.76190476190476186</v>
      </c>
      <c r="T34" s="245">
        <v>5</v>
      </c>
      <c r="U34" s="175">
        <f t="shared" si="4"/>
        <v>0.23809523809523808</v>
      </c>
      <c r="V34" s="80">
        <f>SUM(R34,T34)</f>
        <v>21</v>
      </c>
      <c r="W34" s="121">
        <v>16</v>
      </c>
      <c r="X34" s="175">
        <f t="shared" si="81"/>
        <v>0.76190476190476186</v>
      </c>
      <c r="Y34" s="253">
        <v>5</v>
      </c>
      <c r="Z34" s="175">
        <f t="shared" si="7"/>
        <v>0.23809523809523808</v>
      </c>
      <c r="AA34" s="130">
        <f>SUM(W34,Y34)</f>
        <v>21</v>
      </c>
      <c r="AB34" s="120">
        <v>16</v>
      </c>
      <c r="AC34" s="175">
        <f t="shared" si="21"/>
        <v>0.76190476190476186</v>
      </c>
      <c r="AD34" s="245">
        <v>5</v>
      </c>
      <c r="AE34" s="175">
        <f t="shared" si="22"/>
        <v>0.23809523809523808</v>
      </c>
      <c r="AF34" s="80">
        <f t="shared" ref="AF34:AF36" si="102">SUM(AB34,AD34)</f>
        <v>21</v>
      </c>
      <c r="AG34" s="121">
        <v>16</v>
      </c>
      <c r="AH34" s="175">
        <f t="shared" si="23"/>
        <v>0.76190476190476186</v>
      </c>
      <c r="AI34" s="253">
        <v>5</v>
      </c>
      <c r="AJ34" s="175">
        <f t="shared" si="24"/>
        <v>0.23809523809523808</v>
      </c>
      <c r="AK34" s="130">
        <f t="shared" ref="AK34:AK36" si="103">SUM(AG34,AI34)</f>
        <v>21</v>
      </c>
      <c r="AL34" s="120">
        <v>16</v>
      </c>
      <c r="AM34" s="175">
        <f t="shared" si="25"/>
        <v>0.76190476190476186</v>
      </c>
      <c r="AN34" s="245">
        <v>5</v>
      </c>
      <c r="AO34" s="175">
        <f t="shared" si="26"/>
        <v>0.23809523809523808</v>
      </c>
      <c r="AP34" s="80">
        <f t="shared" ref="AP34:AP36" si="104">SUM(AL34,AN34)</f>
        <v>21</v>
      </c>
      <c r="AQ34" s="121">
        <v>16</v>
      </c>
      <c r="AR34" s="175">
        <f t="shared" si="27"/>
        <v>0.76190476190476186</v>
      </c>
      <c r="AS34" s="253">
        <v>5</v>
      </c>
      <c r="AT34" s="175">
        <f t="shared" si="28"/>
        <v>0.23809523809523808</v>
      </c>
      <c r="AU34" s="130">
        <f t="shared" ref="AU34:AU36" si="105">SUM(AQ34,AS34)</f>
        <v>21</v>
      </c>
      <c r="AV34" s="7">
        <v>16</v>
      </c>
      <c r="AW34" s="242">
        <f t="shared" ref="AW34:AW36" si="106">AV34/AZ34</f>
        <v>0.76190476190476186</v>
      </c>
      <c r="AX34" s="7">
        <v>5</v>
      </c>
      <c r="AY34" s="175">
        <f t="shared" si="61"/>
        <v>0.23809523809523808</v>
      </c>
      <c r="AZ34" s="80">
        <f t="shared" ref="AZ34:AZ36" si="107">SUM(AV34,AX34)</f>
        <v>21</v>
      </c>
      <c r="BA34" s="121">
        <v>16</v>
      </c>
      <c r="BB34" s="175">
        <f t="shared" si="31"/>
        <v>0.76190476190476186</v>
      </c>
      <c r="BC34" s="253">
        <v>5</v>
      </c>
      <c r="BD34" s="175">
        <f t="shared" si="32"/>
        <v>0.23809523809523808</v>
      </c>
      <c r="BE34" s="130">
        <f t="shared" ref="BE34:BE36" si="108">SUM(BA34,BC34)</f>
        <v>21</v>
      </c>
      <c r="BF34" s="120">
        <v>16</v>
      </c>
      <c r="BG34" s="242">
        <f t="shared" si="33"/>
        <v>0.76190476190476186</v>
      </c>
      <c r="BH34" s="120">
        <v>5</v>
      </c>
      <c r="BI34" s="175">
        <f t="shared" si="34"/>
        <v>0.23809523809523808</v>
      </c>
      <c r="BJ34" s="80">
        <f>BF34+BH34</f>
        <v>21</v>
      </c>
      <c r="BK34" s="141">
        <f t="shared" si="98"/>
        <v>0</v>
      </c>
      <c r="BL34" s="122">
        <f t="shared" si="99"/>
        <v>0</v>
      </c>
    </row>
    <row r="35" spans="1:67" ht="20.100000000000001" customHeight="1" x14ac:dyDescent="0.2">
      <c r="A35" s="317"/>
      <c r="B35" s="8" t="s">
        <v>38</v>
      </c>
      <c r="C35" s="24">
        <v>6</v>
      </c>
      <c r="D35" s="175">
        <f t="shared" si="77"/>
        <v>0.375</v>
      </c>
      <c r="E35" s="146">
        <v>10</v>
      </c>
      <c r="F35" s="243">
        <f t="shared" si="78"/>
        <v>0.625</v>
      </c>
      <c r="G35" s="78">
        <f t="shared" si="100"/>
        <v>16</v>
      </c>
      <c r="H35" s="79">
        <v>6</v>
      </c>
      <c r="I35" s="175">
        <f t="shared" si="18"/>
        <v>0.375</v>
      </c>
      <c r="J35" s="245">
        <v>10</v>
      </c>
      <c r="K35" s="175">
        <f t="shared" si="19"/>
        <v>0.625</v>
      </c>
      <c r="L35" s="80">
        <f t="shared" si="101"/>
        <v>16</v>
      </c>
      <c r="M35" s="43">
        <v>6</v>
      </c>
      <c r="N35" s="175">
        <f t="shared" si="79"/>
        <v>0.375</v>
      </c>
      <c r="O35" s="146">
        <v>10</v>
      </c>
      <c r="P35" s="175">
        <f t="shared" si="1"/>
        <v>0.625</v>
      </c>
      <c r="Q35" s="130">
        <f>SUM(M35,O35)</f>
        <v>16</v>
      </c>
      <c r="R35" s="120">
        <v>6</v>
      </c>
      <c r="S35" s="175">
        <f t="shared" si="80"/>
        <v>0.375</v>
      </c>
      <c r="T35" s="245">
        <v>10</v>
      </c>
      <c r="U35" s="175">
        <f t="shared" si="4"/>
        <v>0.625</v>
      </c>
      <c r="V35" s="80">
        <f>SUM(R35,T35)</f>
        <v>16</v>
      </c>
      <c r="W35" s="121">
        <v>6</v>
      </c>
      <c r="X35" s="175">
        <f t="shared" si="81"/>
        <v>0.375</v>
      </c>
      <c r="Y35" s="253">
        <v>10</v>
      </c>
      <c r="Z35" s="175">
        <f t="shared" si="7"/>
        <v>0.625</v>
      </c>
      <c r="AA35" s="130">
        <f>SUM(W35,Y35)</f>
        <v>16</v>
      </c>
      <c r="AB35" s="120">
        <v>6</v>
      </c>
      <c r="AC35" s="175">
        <f t="shared" si="21"/>
        <v>0.375</v>
      </c>
      <c r="AD35" s="245">
        <v>10</v>
      </c>
      <c r="AE35" s="175">
        <f t="shared" si="22"/>
        <v>0.625</v>
      </c>
      <c r="AF35" s="80">
        <f t="shared" si="102"/>
        <v>16</v>
      </c>
      <c r="AG35" s="121">
        <v>5</v>
      </c>
      <c r="AH35" s="175">
        <f t="shared" si="23"/>
        <v>0.3125</v>
      </c>
      <c r="AI35" s="253">
        <v>11</v>
      </c>
      <c r="AJ35" s="175">
        <f t="shared" si="24"/>
        <v>0.6875</v>
      </c>
      <c r="AK35" s="130">
        <f t="shared" si="103"/>
        <v>16</v>
      </c>
      <c r="AL35" s="120">
        <v>5</v>
      </c>
      <c r="AM35" s="175">
        <f t="shared" si="25"/>
        <v>0.35714285714285715</v>
      </c>
      <c r="AN35" s="245">
        <v>9</v>
      </c>
      <c r="AO35" s="175">
        <f t="shared" si="26"/>
        <v>0.6428571428571429</v>
      </c>
      <c r="AP35" s="80">
        <f t="shared" si="104"/>
        <v>14</v>
      </c>
      <c r="AQ35" s="121">
        <v>5</v>
      </c>
      <c r="AR35" s="175">
        <f t="shared" si="27"/>
        <v>0.29411764705882354</v>
      </c>
      <c r="AS35" s="253">
        <v>12</v>
      </c>
      <c r="AT35" s="175">
        <f t="shared" si="28"/>
        <v>0.70588235294117652</v>
      </c>
      <c r="AU35" s="130">
        <f t="shared" si="105"/>
        <v>17</v>
      </c>
      <c r="AV35" s="7">
        <v>5</v>
      </c>
      <c r="AW35" s="242">
        <f t="shared" si="106"/>
        <v>0.29411764705882354</v>
      </c>
      <c r="AX35" s="7">
        <v>12</v>
      </c>
      <c r="AY35" s="175">
        <f t="shared" si="61"/>
        <v>0.70588235294117652</v>
      </c>
      <c r="AZ35" s="80">
        <f t="shared" si="107"/>
        <v>17</v>
      </c>
      <c r="BA35" s="121">
        <v>5</v>
      </c>
      <c r="BB35" s="175">
        <f t="shared" si="31"/>
        <v>0.3125</v>
      </c>
      <c r="BC35" s="253">
        <v>11</v>
      </c>
      <c r="BD35" s="175">
        <f t="shared" si="32"/>
        <v>0.6875</v>
      </c>
      <c r="BE35" s="130">
        <f t="shared" si="108"/>
        <v>16</v>
      </c>
      <c r="BF35" s="120">
        <v>4</v>
      </c>
      <c r="BG35" s="242">
        <f t="shared" si="33"/>
        <v>0.30769230769230771</v>
      </c>
      <c r="BH35" s="120">
        <v>9</v>
      </c>
      <c r="BI35" s="175">
        <f t="shared" si="34"/>
        <v>0.69230769230769229</v>
      </c>
      <c r="BJ35" s="80">
        <f t="shared" ref="BJ35:BJ36" si="109">BF35+BH35</f>
        <v>13</v>
      </c>
      <c r="BK35" s="141">
        <f t="shared" si="98"/>
        <v>-3</v>
      </c>
      <c r="BL35" s="122">
        <f t="shared" si="99"/>
        <v>-3</v>
      </c>
    </row>
    <row r="36" spans="1:67" s="106" customFormat="1" ht="20.100000000000001" customHeight="1" thickBot="1" x14ac:dyDescent="0.25">
      <c r="A36" s="318"/>
      <c r="B36" s="68" t="s">
        <v>39</v>
      </c>
      <c r="C36" s="144">
        <v>58</v>
      </c>
      <c r="D36" s="175">
        <f t="shared" si="77"/>
        <v>0.52727272727272723</v>
      </c>
      <c r="E36" s="244">
        <v>52</v>
      </c>
      <c r="F36" s="243">
        <f t="shared" si="78"/>
        <v>0.47272727272727272</v>
      </c>
      <c r="G36" s="78">
        <f t="shared" si="100"/>
        <v>110</v>
      </c>
      <c r="H36" s="79">
        <v>56</v>
      </c>
      <c r="I36" s="175">
        <f t="shared" si="18"/>
        <v>0.52336448598130836</v>
      </c>
      <c r="J36" s="245">
        <v>51</v>
      </c>
      <c r="K36" s="175">
        <f t="shared" si="19"/>
        <v>0.47663551401869159</v>
      </c>
      <c r="L36" s="80">
        <f t="shared" si="101"/>
        <v>107</v>
      </c>
      <c r="M36" s="128">
        <v>57</v>
      </c>
      <c r="N36" s="175">
        <f t="shared" si="79"/>
        <v>0.52293577981651373</v>
      </c>
      <c r="O36" s="244">
        <v>52</v>
      </c>
      <c r="P36" s="175">
        <f t="shared" si="1"/>
        <v>0.47706422018348627</v>
      </c>
      <c r="Q36" s="130">
        <f>SUM(M36,O36)</f>
        <v>109</v>
      </c>
      <c r="R36" s="120">
        <v>56</v>
      </c>
      <c r="S36" s="175">
        <f t="shared" si="80"/>
        <v>0.51851851851851849</v>
      </c>
      <c r="T36" s="245">
        <v>52</v>
      </c>
      <c r="U36" s="175">
        <f t="shared" si="4"/>
        <v>0.48148148148148145</v>
      </c>
      <c r="V36" s="80">
        <f>SUM(R36,T36)</f>
        <v>108</v>
      </c>
      <c r="W36" s="121">
        <v>57</v>
      </c>
      <c r="X36" s="175">
        <f t="shared" si="81"/>
        <v>0.52777777777777779</v>
      </c>
      <c r="Y36" s="253">
        <v>51</v>
      </c>
      <c r="Z36" s="175">
        <f t="shared" si="7"/>
        <v>0.47222222222222221</v>
      </c>
      <c r="AA36" s="130">
        <f>SUM(W36,Y36)</f>
        <v>108</v>
      </c>
      <c r="AB36" s="120">
        <v>61</v>
      </c>
      <c r="AC36" s="175">
        <f t="shared" si="21"/>
        <v>0.53982300884955747</v>
      </c>
      <c r="AD36" s="245">
        <v>52</v>
      </c>
      <c r="AE36" s="175">
        <f t="shared" si="22"/>
        <v>0.46017699115044247</v>
      </c>
      <c r="AF36" s="80">
        <f t="shared" si="102"/>
        <v>113</v>
      </c>
      <c r="AG36" s="128">
        <v>60</v>
      </c>
      <c r="AH36" s="175">
        <f t="shared" si="23"/>
        <v>0.54545454545454541</v>
      </c>
      <c r="AI36" s="244">
        <v>50</v>
      </c>
      <c r="AJ36" s="175">
        <f t="shared" si="24"/>
        <v>0.45454545454545453</v>
      </c>
      <c r="AK36" s="130">
        <f t="shared" si="103"/>
        <v>110</v>
      </c>
      <c r="AL36" s="120">
        <v>59</v>
      </c>
      <c r="AM36" s="175">
        <f t="shared" si="25"/>
        <v>0.54128440366972475</v>
      </c>
      <c r="AN36" s="245">
        <v>50</v>
      </c>
      <c r="AO36" s="175">
        <f t="shared" si="26"/>
        <v>0.45871559633027525</v>
      </c>
      <c r="AP36" s="80">
        <f t="shared" si="104"/>
        <v>109</v>
      </c>
      <c r="AQ36" s="128">
        <v>62</v>
      </c>
      <c r="AR36" s="175">
        <f t="shared" si="27"/>
        <v>0.53913043478260869</v>
      </c>
      <c r="AS36" s="244">
        <v>53</v>
      </c>
      <c r="AT36" s="175">
        <f t="shared" si="28"/>
        <v>0.46086956521739131</v>
      </c>
      <c r="AU36" s="130">
        <f t="shared" si="105"/>
        <v>115</v>
      </c>
      <c r="AV36" s="111">
        <v>62</v>
      </c>
      <c r="AW36" s="242">
        <f t="shared" si="106"/>
        <v>0.52991452991452992</v>
      </c>
      <c r="AX36" s="111">
        <v>55</v>
      </c>
      <c r="AY36" s="175">
        <f t="shared" si="61"/>
        <v>0.47008547008547008</v>
      </c>
      <c r="AZ36" s="80">
        <f t="shared" si="107"/>
        <v>117</v>
      </c>
      <c r="BA36" s="128">
        <v>64</v>
      </c>
      <c r="BB36" s="175">
        <f t="shared" si="31"/>
        <v>0.53333333333333333</v>
      </c>
      <c r="BC36" s="244">
        <v>56</v>
      </c>
      <c r="BD36" s="175">
        <f t="shared" si="32"/>
        <v>0.46666666666666667</v>
      </c>
      <c r="BE36" s="130">
        <f t="shared" si="108"/>
        <v>120</v>
      </c>
      <c r="BF36" s="120">
        <v>57</v>
      </c>
      <c r="BG36" s="242">
        <f t="shared" si="33"/>
        <v>0.52777777777777779</v>
      </c>
      <c r="BH36" s="120">
        <v>51</v>
      </c>
      <c r="BI36" s="175">
        <f t="shared" si="34"/>
        <v>0.47222222222222221</v>
      </c>
      <c r="BJ36" s="80">
        <f t="shared" si="109"/>
        <v>108</v>
      </c>
      <c r="BK36" s="141">
        <f t="shared" si="98"/>
        <v>-12</v>
      </c>
      <c r="BL36" s="122">
        <f t="shared" si="99"/>
        <v>-2</v>
      </c>
    </row>
    <row r="37" spans="1:67" ht="16.5" customHeight="1" thickBot="1" x14ac:dyDescent="0.25">
      <c r="A37" s="13"/>
      <c r="B37" s="15" t="s">
        <v>42</v>
      </c>
      <c r="C37" s="84">
        <f>SUM(C33:C36)</f>
        <v>82</v>
      </c>
      <c r="D37" s="188">
        <f t="shared" si="77"/>
        <v>0.53594771241830064</v>
      </c>
      <c r="E37" s="85">
        <f>SUM(E33:E36)</f>
        <v>71</v>
      </c>
      <c r="F37" s="188">
        <f t="shared" si="78"/>
        <v>0.46405228758169936</v>
      </c>
      <c r="G37" s="107">
        <f t="shared" ref="G37:AZ37" si="110">SUM(G33:G36)</f>
        <v>153</v>
      </c>
      <c r="H37" s="87">
        <f t="shared" si="110"/>
        <v>80</v>
      </c>
      <c r="I37" s="188">
        <f t="shared" si="18"/>
        <v>0.53333333333333333</v>
      </c>
      <c r="J37" s="88">
        <f t="shared" si="110"/>
        <v>70</v>
      </c>
      <c r="K37" s="188">
        <f t="shared" si="19"/>
        <v>0.46666666666666667</v>
      </c>
      <c r="L37" s="107">
        <f t="shared" si="110"/>
        <v>150</v>
      </c>
      <c r="M37" s="87">
        <f t="shared" si="110"/>
        <v>82</v>
      </c>
      <c r="N37" s="188">
        <f t="shared" si="79"/>
        <v>0.53947368421052633</v>
      </c>
      <c r="O37" s="88">
        <f t="shared" si="110"/>
        <v>70</v>
      </c>
      <c r="P37" s="188">
        <f t="shared" si="1"/>
        <v>0.46052631578947367</v>
      </c>
      <c r="Q37" s="108">
        <f t="shared" si="110"/>
        <v>152</v>
      </c>
      <c r="R37" s="89">
        <f t="shared" si="110"/>
        <v>81</v>
      </c>
      <c r="S37" s="188">
        <f t="shared" si="80"/>
        <v>0.53642384105960261</v>
      </c>
      <c r="T37" s="88">
        <f t="shared" si="110"/>
        <v>70</v>
      </c>
      <c r="U37" s="188">
        <f t="shared" si="4"/>
        <v>0.46357615894039733</v>
      </c>
      <c r="V37" s="61">
        <f t="shared" si="110"/>
        <v>151</v>
      </c>
      <c r="W37" s="89">
        <f t="shared" si="110"/>
        <v>82</v>
      </c>
      <c r="X37" s="188">
        <f t="shared" si="81"/>
        <v>0.54304635761589404</v>
      </c>
      <c r="Y37" s="88">
        <f t="shared" si="110"/>
        <v>69</v>
      </c>
      <c r="Z37" s="188">
        <f t="shared" si="7"/>
        <v>0.45695364238410596</v>
      </c>
      <c r="AA37" s="61">
        <f t="shared" si="110"/>
        <v>151</v>
      </c>
      <c r="AB37" s="89">
        <f t="shared" si="110"/>
        <v>86</v>
      </c>
      <c r="AC37" s="188">
        <f t="shared" si="21"/>
        <v>0.55128205128205132</v>
      </c>
      <c r="AD37" s="88">
        <f t="shared" si="110"/>
        <v>70</v>
      </c>
      <c r="AE37" s="188">
        <f t="shared" si="22"/>
        <v>0.44871794871794873</v>
      </c>
      <c r="AF37" s="61">
        <f t="shared" si="110"/>
        <v>156</v>
      </c>
      <c r="AG37" s="89">
        <f t="shared" si="110"/>
        <v>84</v>
      </c>
      <c r="AH37" s="188">
        <f t="shared" si="23"/>
        <v>0.5490196078431373</v>
      </c>
      <c r="AI37" s="88">
        <f t="shared" si="110"/>
        <v>69</v>
      </c>
      <c r="AJ37" s="188">
        <f t="shared" si="24"/>
        <v>0.45098039215686275</v>
      </c>
      <c r="AK37" s="61">
        <f>SUM(AK33:AK36)</f>
        <v>153</v>
      </c>
      <c r="AL37" s="89">
        <f t="shared" si="110"/>
        <v>83</v>
      </c>
      <c r="AM37" s="188">
        <f t="shared" si="25"/>
        <v>0.55333333333333334</v>
      </c>
      <c r="AN37" s="88">
        <f t="shared" si="110"/>
        <v>67</v>
      </c>
      <c r="AO37" s="188">
        <f t="shared" si="26"/>
        <v>0.44666666666666666</v>
      </c>
      <c r="AP37" s="61">
        <f t="shared" si="110"/>
        <v>150</v>
      </c>
      <c r="AQ37" s="89">
        <f t="shared" si="110"/>
        <v>86</v>
      </c>
      <c r="AR37" s="188">
        <f t="shared" si="27"/>
        <v>0.54088050314465408</v>
      </c>
      <c r="AS37" s="88">
        <f t="shared" si="110"/>
        <v>73</v>
      </c>
      <c r="AT37" s="188">
        <f t="shared" si="28"/>
        <v>0.45911949685534592</v>
      </c>
      <c r="AU37" s="127">
        <f t="shared" si="110"/>
        <v>159</v>
      </c>
      <c r="AV37" s="109">
        <f t="shared" si="110"/>
        <v>86</v>
      </c>
      <c r="AW37" s="188">
        <f>AV37/AZ37</f>
        <v>0.53416149068322982</v>
      </c>
      <c r="AX37" s="109">
        <f t="shared" si="110"/>
        <v>75</v>
      </c>
      <c r="AY37" s="188">
        <f>AX37/AZ37</f>
        <v>0.46583850931677018</v>
      </c>
      <c r="AZ37" s="61">
        <f t="shared" si="110"/>
        <v>161</v>
      </c>
      <c r="BA37" s="89">
        <f t="shared" ref="BA37:BE37" si="111">SUM(BA33:BA36)</f>
        <v>88</v>
      </c>
      <c r="BB37" s="188">
        <f t="shared" si="31"/>
        <v>0.53987730061349692</v>
      </c>
      <c r="BC37" s="88">
        <f t="shared" si="111"/>
        <v>75</v>
      </c>
      <c r="BD37" s="188">
        <f t="shared" si="32"/>
        <v>0.46012269938650308</v>
      </c>
      <c r="BE37" s="127">
        <f t="shared" si="111"/>
        <v>163</v>
      </c>
      <c r="BF37" s="109">
        <f>SUM(BF33:BF36)</f>
        <v>80</v>
      </c>
      <c r="BG37" s="188">
        <f t="shared" si="33"/>
        <v>0.54054054054054057</v>
      </c>
      <c r="BH37" s="109">
        <f t="shared" ref="BH37:BJ37" si="112">SUM(BH33:BH36)</f>
        <v>68</v>
      </c>
      <c r="BI37" s="188">
        <f t="shared" si="34"/>
        <v>0.45945945945945948</v>
      </c>
      <c r="BJ37" s="127">
        <f t="shared" si="112"/>
        <v>148</v>
      </c>
      <c r="BK37" s="70">
        <f>SUM(BK33:BK36)</f>
        <v>-15</v>
      </c>
      <c r="BL37" s="265">
        <f>SUM(BL33:BL36)</f>
        <v>-5</v>
      </c>
    </row>
    <row r="38" spans="1:67" s="62" customFormat="1" ht="16.5" customHeight="1" thickBot="1" x14ac:dyDescent="0.25">
      <c r="A38" s="323" t="s">
        <v>43</v>
      </c>
      <c r="B38" s="324"/>
      <c r="C38" s="93">
        <f>C32+C37</f>
        <v>166</v>
      </c>
      <c r="D38" s="188">
        <f t="shared" si="77"/>
        <v>0.44743935309973049</v>
      </c>
      <c r="E38" s="94">
        <f>E32+E37</f>
        <v>205</v>
      </c>
      <c r="F38" s="188">
        <f t="shared" si="78"/>
        <v>0.55256064690026951</v>
      </c>
      <c r="G38" s="95">
        <f t="shared" ref="G38:AZ38" si="113">G32+G37</f>
        <v>371</v>
      </c>
      <c r="H38" s="96">
        <f t="shared" si="113"/>
        <v>164</v>
      </c>
      <c r="I38" s="188">
        <f t="shared" si="18"/>
        <v>0.44444444444444442</v>
      </c>
      <c r="J38" s="97">
        <f t="shared" si="113"/>
        <v>205</v>
      </c>
      <c r="K38" s="188">
        <f t="shared" si="19"/>
        <v>0.55555555555555558</v>
      </c>
      <c r="L38" s="95">
        <f t="shared" si="113"/>
        <v>369</v>
      </c>
      <c r="M38" s="96">
        <f t="shared" si="113"/>
        <v>166</v>
      </c>
      <c r="N38" s="188">
        <f t="shared" si="79"/>
        <v>0.44623655913978494</v>
      </c>
      <c r="O38" s="97">
        <f t="shared" si="113"/>
        <v>206</v>
      </c>
      <c r="P38" s="188">
        <f t="shared" si="1"/>
        <v>0.55376344086021501</v>
      </c>
      <c r="Q38" s="100">
        <f t="shared" si="113"/>
        <v>372</v>
      </c>
      <c r="R38" s="99">
        <f t="shared" si="113"/>
        <v>165</v>
      </c>
      <c r="S38" s="188">
        <f t="shared" si="80"/>
        <v>0.44474393530997303</v>
      </c>
      <c r="T38" s="97">
        <f t="shared" si="113"/>
        <v>206</v>
      </c>
      <c r="U38" s="188">
        <f t="shared" si="4"/>
        <v>0.55525606469002697</v>
      </c>
      <c r="V38" s="100">
        <f t="shared" si="113"/>
        <v>371</v>
      </c>
      <c r="W38" s="99">
        <f t="shared" si="113"/>
        <v>166</v>
      </c>
      <c r="X38" s="188">
        <f t="shared" si="81"/>
        <v>0.44743935309973049</v>
      </c>
      <c r="Y38" s="97">
        <f t="shared" si="113"/>
        <v>205</v>
      </c>
      <c r="Z38" s="188">
        <f t="shared" si="7"/>
        <v>0.55256064690026951</v>
      </c>
      <c r="AA38" s="100">
        <f t="shared" si="113"/>
        <v>371</v>
      </c>
      <c r="AB38" s="99">
        <f t="shared" si="113"/>
        <v>170</v>
      </c>
      <c r="AC38" s="188">
        <f t="shared" si="21"/>
        <v>0.4521276595744681</v>
      </c>
      <c r="AD38" s="97">
        <f t="shared" si="113"/>
        <v>206</v>
      </c>
      <c r="AE38" s="188">
        <f t="shared" si="22"/>
        <v>0.5478723404255319</v>
      </c>
      <c r="AF38" s="100">
        <f t="shared" si="113"/>
        <v>376</v>
      </c>
      <c r="AG38" s="99">
        <f t="shared" si="113"/>
        <v>168</v>
      </c>
      <c r="AH38" s="188">
        <f t="shared" si="23"/>
        <v>0.45040214477211798</v>
      </c>
      <c r="AI38" s="97">
        <f t="shared" si="113"/>
        <v>205</v>
      </c>
      <c r="AJ38" s="188">
        <f t="shared" si="24"/>
        <v>0.54959785522788207</v>
      </c>
      <c r="AK38" s="100">
        <f>AK32+AK37</f>
        <v>373</v>
      </c>
      <c r="AL38" s="99">
        <f t="shared" si="113"/>
        <v>167</v>
      </c>
      <c r="AM38" s="188">
        <f t="shared" si="25"/>
        <v>0.45257452574525747</v>
      </c>
      <c r="AN38" s="97">
        <f t="shared" si="113"/>
        <v>202</v>
      </c>
      <c r="AO38" s="188">
        <f t="shared" si="26"/>
        <v>0.54742547425474253</v>
      </c>
      <c r="AP38" s="100">
        <f t="shared" si="113"/>
        <v>369</v>
      </c>
      <c r="AQ38" s="99">
        <f t="shared" si="113"/>
        <v>169</v>
      </c>
      <c r="AR38" s="188">
        <f t="shared" si="27"/>
        <v>0.44946808510638298</v>
      </c>
      <c r="AS38" s="97">
        <f t="shared" si="113"/>
        <v>207</v>
      </c>
      <c r="AT38" s="188">
        <f t="shared" si="28"/>
        <v>0.55053191489361697</v>
      </c>
      <c r="AU38" s="136">
        <f t="shared" si="113"/>
        <v>376</v>
      </c>
      <c r="AV38" s="96">
        <f t="shared" si="113"/>
        <v>168</v>
      </c>
      <c r="AW38" s="188">
        <f>AV38/AZ38</f>
        <v>0.44800000000000001</v>
      </c>
      <c r="AX38" s="110">
        <f t="shared" si="113"/>
        <v>207</v>
      </c>
      <c r="AY38" s="188">
        <f>AX38/AZ38</f>
        <v>0.55200000000000005</v>
      </c>
      <c r="AZ38" s="100">
        <f t="shared" si="113"/>
        <v>375</v>
      </c>
      <c r="BA38" s="99">
        <f t="shared" ref="BA38:BE38" si="114">BA32+BA37</f>
        <v>169</v>
      </c>
      <c r="BB38" s="188">
        <f t="shared" si="31"/>
        <v>0.45066666666666666</v>
      </c>
      <c r="BC38" s="97">
        <f t="shared" si="114"/>
        <v>206</v>
      </c>
      <c r="BD38" s="188">
        <f t="shared" si="32"/>
        <v>0.54933333333333334</v>
      </c>
      <c r="BE38" s="136">
        <f t="shared" si="114"/>
        <v>375</v>
      </c>
      <c r="BF38" s="135">
        <f>BF32+BF37</f>
        <v>170</v>
      </c>
      <c r="BG38" s="188">
        <f t="shared" si="33"/>
        <v>0.45576407506702415</v>
      </c>
      <c r="BH38" s="110">
        <f t="shared" ref="BH38:BJ38" si="115">BH32+BH37</f>
        <v>203</v>
      </c>
      <c r="BI38" s="188">
        <f t="shared" si="34"/>
        <v>0.5442359249329759</v>
      </c>
      <c r="BJ38" s="136">
        <f t="shared" si="115"/>
        <v>373</v>
      </c>
      <c r="BK38" s="105">
        <f>BK32+BK37</f>
        <v>-2</v>
      </c>
      <c r="BL38" s="268">
        <f>BL32+BL37</f>
        <v>2</v>
      </c>
    </row>
    <row r="39" spans="1:67" ht="16.5" customHeight="1" thickBot="1" x14ac:dyDescent="0.25">
      <c r="A39" s="321" t="s">
        <v>161</v>
      </c>
      <c r="B39" s="322"/>
      <c r="C39" s="84">
        <f>C24+C32+C37+C27</f>
        <v>489</v>
      </c>
      <c r="D39" s="188">
        <f t="shared" si="77"/>
        <v>0.56993006993006989</v>
      </c>
      <c r="E39" s="84">
        <f>E24+E32+E37+E27</f>
        <v>369</v>
      </c>
      <c r="F39" s="188">
        <f t="shared" si="78"/>
        <v>0.43006993006993005</v>
      </c>
      <c r="G39" s="84">
        <f>G24+G32+G37+G27</f>
        <v>858</v>
      </c>
      <c r="H39" s="84">
        <f>H24+H32+H37+H27</f>
        <v>492</v>
      </c>
      <c r="I39" s="188">
        <f t="shared" si="18"/>
        <v>0.5720930232558139</v>
      </c>
      <c r="J39" s="84">
        <f>J24+J32+J37+J27</f>
        <v>368</v>
      </c>
      <c r="K39" s="188">
        <f t="shared" si="19"/>
        <v>0.42790697674418604</v>
      </c>
      <c r="L39" s="84">
        <f>L24+L32+L37+L27</f>
        <v>860</v>
      </c>
      <c r="M39" s="84">
        <f>M24+M32+M37+M27</f>
        <v>493</v>
      </c>
      <c r="N39" s="188">
        <f t="shared" si="79"/>
        <v>0.57060185185185186</v>
      </c>
      <c r="O39" s="84">
        <f>O24+O32+O37+O27</f>
        <v>371</v>
      </c>
      <c r="P39" s="188">
        <f t="shared" si="1"/>
        <v>0.42939814814814814</v>
      </c>
      <c r="Q39" s="84">
        <f>Q24+Q32+Q37+Q27</f>
        <v>864</v>
      </c>
      <c r="R39" s="84">
        <f>R24+R32+R37+R27</f>
        <v>483</v>
      </c>
      <c r="S39" s="188">
        <f t="shared" si="80"/>
        <v>0.56823529411764706</v>
      </c>
      <c r="T39" s="84">
        <f>T24+T32+T37+T27</f>
        <v>367</v>
      </c>
      <c r="U39" s="188">
        <f t="shared" si="4"/>
        <v>0.43176470588235294</v>
      </c>
      <c r="V39" s="84">
        <f>V24+V32+V37+V27</f>
        <v>850</v>
      </c>
      <c r="W39" s="84">
        <f>W24+W32+W37+W27</f>
        <v>486</v>
      </c>
      <c r="X39" s="188">
        <f t="shared" si="81"/>
        <v>0.57042253521126762</v>
      </c>
      <c r="Y39" s="84">
        <f>Y24+Y32+Y37+Y27</f>
        <v>366</v>
      </c>
      <c r="Z39" s="188">
        <f t="shared" si="7"/>
        <v>0.42957746478873238</v>
      </c>
      <c r="AA39" s="84">
        <f>AA24+AA32+AA37+AA27</f>
        <v>852</v>
      </c>
      <c r="AB39" s="84">
        <f>AB24+AB32+AB37+AB27</f>
        <v>492</v>
      </c>
      <c r="AC39" s="188">
        <f t="shared" si="21"/>
        <v>0.57010428736964081</v>
      </c>
      <c r="AD39" s="84">
        <f>AD24+AD32+AD37+AD27</f>
        <v>371</v>
      </c>
      <c r="AE39" s="188">
        <f t="shared" si="22"/>
        <v>0.42989571263035919</v>
      </c>
      <c r="AF39" s="84">
        <f>AF24+AF32+AF37+AF27</f>
        <v>863</v>
      </c>
      <c r="AG39" s="84">
        <f>AG24+AG32+AG37+AG27</f>
        <v>486</v>
      </c>
      <c r="AH39" s="188">
        <f t="shared" si="23"/>
        <v>0.56908665105386413</v>
      </c>
      <c r="AI39" s="84">
        <f>AI24+AI32+AI37+AI27</f>
        <v>368</v>
      </c>
      <c r="AJ39" s="188">
        <f t="shared" si="24"/>
        <v>0.43091334894613581</v>
      </c>
      <c r="AK39" s="84">
        <f>AK24+AK27+AK38</f>
        <v>854</v>
      </c>
      <c r="AL39" s="84">
        <f>AL24+AL32+AL37+AL27</f>
        <v>479</v>
      </c>
      <c r="AM39" s="188">
        <f t="shared" si="25"/>
        <v>0.57091775923718713</v>
      </c>
      <c r="AN39" s="84">
        <f>AN24+AN32+AN37+AN27</f>
        <v>360</v>
      </c>
      <c r="AO39" s="188">
        <f t="shared" si="26"/>
        <v>0.42908224076281287</v>
      </c>
      <c r="AP39" s="84">
        <f>AP24+AP32+AP37+AP27</f>
        <v>839</v>
      </c>
      <c r="AQ39" s="132">
        <f>AQ24+AQ32+AQ37+AQ27</f>
        <v>490</v>
      </c>
      <c r="AR39" s="188">
        <f t="shared" si="27"/>
        <v>0.57043073341094297</v>
      </c>
      <c r="AS39" s="132">
        <f>AS24+AS32+AS37+AS27</f>
        <v>369</v>
      </c>
      <c r="AT39" s="188">
        <f t="shared" si="28"/>
        <v>0.42956926658905703</v>
      </c>
      <c r="AU39" s="132">
        <f>AU24+AU32+AU37+AU27</f>
        <v>859</v>
      </c>
      <c r="AV39" s="84">
        <f>AV24+AV32+AV37+AV27</f>
        <v>491</v>
      </c>
      <c r="AW39" s="188">
        <f>AV39/AZ39</f>
        <v>0.57093023255813957</v>
      </c>
      <c r="AX39" s="84">
        <f>AX24+AX32+AX37+AX27</f>
        <v>369</v>
      </c>
      <c r="AY39" s="188">
        <f>AX39/AZ39</f>
        <v>0.42906976744186048</v>
      </c>
      <c r="AZ39" s="84">
        <f>AZ24+AZ32+AZ37+AZ27</f>
        <v>860</v>
      </c>
      <c r="BA39" s="132">
        <f>BA24+BA32+BA37+BA27</f>
        <v>498</v>
      </c>
      <c r="BB39" s="188">
        <f t="shared" si="31"/>
        <v>0.57505773672055427</v>
      </c>
      <c r="BC39" s="132">
        <f>BC24+BC32+BC37+BC27</f>
        <v>368</v>
      </c>
      <c r="BD39" s="188">
        <f t="shared" si="32"/>
        <v>0.42494226327944573</v>
      </c>
      <c r="BE39" s="132">
        <f>BE24+BE32+BE37+BE27</f>
        <v>866</v>
      </c>
      <c r="BF39" s="132">
        <f>BF24+BF27+BF38</f>
        <v>498</v>
      </c>
      <c r="BG39" s="188">
        <f t="shared" si="33"/>
        <v>0.57772621809744784</v>
      </c>
      <c r="BH39" s="132">
        <f>BH24+BH27+BH38</f>
        <v>364</v>
      </c>
      <c r="BI39" s="188">
        <f t="shared" si="34"/>
        <v>0.42227378190255221</v>
      </c>
      <c r="BJ39" s="132">
        <f>BJ24+BJ27+BJ38</f>
        <v>862</v>
      </c>
      <c r="BK39" s="71">
        <f>BK24+BK27+BK32+BK37</f>
        <v>-4</v>
      </c>
      <c r="BL39" s="261">
        <f>BL24+BL27+BL32+BL37</f>
        <v>5</v>
      </c>
    </row>
    <row r="40" spans="1:67" ht="12" thickBot="1" x14ac:dyDescent="0.25">
      <c r="BO40" s="285" t="s">
        <v>19</v>
      </c>
    </row>
    <row r="41" spans="1:67" x14ac:dyDescent="0.2">
      <c r="BO41" s="286">
        <v>25</v>
      </c>
    </row>
    <row r="42" spans="1:67" x14ac:dyDescent="0.2">
      <c r="BO42" s="286">
        <v>34</v>
      </c>
    </row>
    <row r="43" spans="1:67" x14ac:dyDescent="0.2">
      <c r="BO43" s="286">
        <v>177</v>
      </c>
    </row>
    <row r="44" spans="1:67" x14ac:dyDescent="0.2">
      <c r="BO44" s="286">
        <v>34</v>
      </c>
    </row>
    <row r="45" spans="1:67" x14ac:dyDescent="0.2">
      <c r="BO45" s="286">
        <v>5</v>
      </c>
    </row>
    <row r="46" spans="1:67" x14ac:dyDescent="0.2">
      <c r="BO46" s="286">
        <v>4</v>
      </c>
    </row>
    <row r="47" spans="1:67" x14ac:dyDescent="0.2">
      <c r="BO47" s="286">
        <v>17</v>
      </c>
    </row>
    <row r="48" spans="1:67" x14ac:dyDescent="0.2">
      <c r="BO48" s="286">
        <v>15</v>
      </c>
    </row>
    <row r="49" spans="67:67" x14ac:dyDescent="0.2">
      <c r="BO49" s="286">
        <v>9</v>
      </c>
    </row>
    <row r="50" spans="67:67" ht="12" thickBot="1" x14ac:dyDescent="0.25">
      <c r="BO50" s="286">
        <v>10</v>
      </c>
    </row>
    <row r="51" spans="67:67" ht="12" thickBot="1" x14ac:dyDescent="0.25">
      <c r="BO51" s="26">
        <v>330</v>
      </c>
    </row>
    <row r="52" spans="67:67" x14ac:dyDescent="0.2">
      <c r="BO52" s="287">
        <v>2</v>
      </c>
    </row>
    <row r="53" spans="67:67" x14ac:dyDescent="0.2">
      <c r="BO53" s="288">
        <v>27</v>
      </c>
    </row>
    <row r="54" spans="67:67" x14ac:dyDescent="0.2">
      <c r="BO54" s="288">
        <v>104</v>
      </c>
    </row>
    <row r="55" spans="67:67" x14ac:dyDescent="0.2">
      <c r="BO55" s="288">
        <v>5</v>
      </c>
    </row>
    <row r="56" spans="67:67" x14ac:dyDescent="0.2">
      <c r="BO56" s="288">
        <v>2</v>
      </c>
    </row>
    <row r="57" spans="67:67" x14ac:dyDescent="0.2">
      <c r="BO57" s="288">
        <v>13</v>
      </c>
    </row>
    <row r="58" spans="67:67" ht="12" thickBot="1" x14ac:dyDescent="0.25">
      <c r="BO58" s="289">
        <v>2</v>
      </c>
    </row>
    <row r="59" spans="67:67" ht="12" thickBot="1" x14ac:dyDescent="0.25">
      <c r="BO59" s="290">
        <v>155</v>
      </c>
    </row>
    <row r="60" spans="67:67" ht="12" thickBot="1" x14ac:dyDescent="0.25">
      <c r="BO60" s="291">
        <v>485</v>
      </c>
    </row>
    <row r="61" spans="67:67" x14ac:dyDescent="0.2">
      <c r="BO61" s="292">
        <v>1</v>
      </c>
    </row>
    <row r="62" spans="67:67" ht="12" thickBot="1" x14ac:dyDescent="0.25">
      <c r="BO62" s="292">
        <v>1</v>
      </c>
    </row>
    <row r="63" spans="67:67" ht="12" thickBot="1" x14ac:dyDescent="0.25">
      <c r="BO63" s="291">
        <v>2</v>
      </c>
    </row>
    <row r="64" spans="67:67" x14ac:dyDescent="0.2">
      <c r="BO64" s="287">
        <v>24</v>
      </c>
    </row>
    <row r="65" spans="67:67" x14ac:dyDescent="0.2">
      <c r="BO65" s="288">
        <v>33</v>
      </c>
    </row>
    <row r="66" spans="67:67" x14ac:dyDescent="0.2">
      <c r="BO66" s="288">
        <v>150</v>
      </c>
    </row>
    <row r="67" spans="67:67" ht="12" thickBot="1" x14ac:dyDescent="0.25">
      <c r="BO67" s="289">
        <v>11</v>
      </c>
    </row>
    <row r="68" spans="67:67" ht="12" thickBot="1" x14ac:dyDescent="0.25">
      <c r="BO68" s="26">
        <v>218</v>
      </c>
    </row>
    <row r="69" spans="67:67" x14ac:dyDescent="0.2">
      <c r="BO69" s="288">
        <v>6</v>
      </c>
    </row>
    <row r="70" spans="67:67" x14ac:dyDescent="0.2">
      <c r="BO70" s="288">
        <v>21</v>
      </c>
    </row>
    <row r="71" spans="67:67" x14ac:dyDescent="0.2">
      <c r="BO71" s="288">
        <v>16</v>
      </c>
    </row>
    <row r="72" spans="67:67" ht="12" thickBot="1" x14ac:dyDescent="0.25">
      <c r="BO72" s="288">
        <v>110</v>
      </c>
    </row>
    <row r="73" spans="67:67" ht="12" thickBot="1" x14ac:dyDescent="0.25">
      <c r="BO73" s="26">
        <v>153</v>
      </c>
    </row>
    <row r="74" spans="67:67" ht="12" thickBot="1" x14ac:dyDescent="0.25">
      <c r="BO74" s="291">
        <v>371</v>
      </c>
    </row>
    <row r="75" spans="67:67" ht="12" thickBot="1" x14ac:dyDescent="0.25">
      <c r="BO75" s="26">
        <v>858</v>
      </c>
    </row>
  </sheetData>
  <mergeCells count="27">
    <mergeCell ref="BF3:BJ3"/>
    <mergeCell ref="A1:B1"/>
    <mergeCell ref="A2:B3"/>
    <mergeCell ref="C2:AZ2"/>
    <mergeCell ref="C3:G3"/>
    <mergeCell ref="H3:L3"/>
    <mergeCell ref="M3:Q3"/>
    <mergeCell ref="R3:V3"/>
    <mergeCell ref="W3:AA3"/>
    <mergeCell ref="AB3:AF3"/>
    <mergeCell ref="AG3:AK3"/>
    <mergeCell ref="A16:A22"/>
    <mergeCell ref="BK2:BL2"/>
    <mergeCell ref="A39:B39"/>
    <mergeCell ref="A33:A36"/>
    <mergeCell ref="A38:B38"/>
    <mergeCell ref="A5:A14"/>
    <mergeCell ref="A24:B24"/>
    <mergeCell ref="A28:A31"/>
    <mergeCell ref="A27:B27"/>
    <mergeCell ref="BK3:BK4"/>
    <mergeCell ref="BL3:BL4"/>
    <mergeCell ref="A4:B4"/>
    <mergeCell ref="AL3:AP3"/>
    <mergeCell ref="AQ3:AU3"/>
    <mergeCell ref="AV3:AZ3"/>
    <mergeCell ref="BA3:BE3"/>
  </mergeCells>
  <phoneticPr fontId="15" type="noConversion"/>
  <printOptions horizontalCentered="1"/>
  <pageMargins left="0.59055118110236227" right="0.59055118110236227" top="0.98425196850393704" bottom="0.98425196850393704" header="0.19685039370078741" footer="0.19685039370078741"/>
  <pageSetup paperSize="9" scale="26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&amp;L&amp;P/&amp;N&amp;C&amp;F&amp;R&amp;9PAS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91"/>
  <sheetViews>
    <sheetView topLeftCell="AI1" zoomScaleNormal="100" zoomScaleSheetLayoutView="80" workbookViewId="0">
      <selection activeCell="BJ28" sqref="BJ28"/>
    </sheetView>
  </sheetViews>
  <sheetFormatPr baseColWidth="10" defaultColWidth="29" defaultRowHeight="12.75" x14ac:dyDescent="0.2"/>
  <cols>
    <col min="1" max="1" width="15.42578125" hidden="1" customWidth="1"/>
    <col min="2" max="2" width="34.7109375" customWidth="1"/>
    <col min="3" max="3" width="14.85546875" customWidth="1"/>
    <col min="4" max="4" width="9.140625" style="118" customWidth="1"/>
    <col min="5" max="5" width="7.140625" style="118" bestFit="1" customWidth="1"/>
    <col min="6" max="6" width="10" style="118" customWidth="1"/>
    <col min="7" max="7" width="7.140625" style="118" bestFit="1" customWidth="1"/>
    <col min="8" max="8" width="4.42578125" style="118" customWidth="1"/>
    <col min="9" max="9" width="9.140625" style="118" customWidth="1"/>
    <col min="10" max="10" width="7.140625" style="118" customWidth="1"/>
    <col min="11" max="11" width="10" style="118" customWidth="1"/>
    <col min="12" max="12" width="7.140625" style="118" customWidth="1"/>
    <col min="13" max="13" width="4.42578125" style="118" customWidth="1"/>
    <col min="14" max="14" width="9.140625" style="118" customWidth="1"/>
    <col min="15" max="15" width="7.140625" style="118" customWidth="1"/>
    <col min="16" max="16" width="10" style="118" customWidth="1"/>
    <col min="17" max="17" width="7.140625" style="118" customWidth="1"/>
    <col min="18" max="18" width="4.42578125" style="118" customWidth="1"/>
    <col min="19" max="19" width="9.140625" style="118" customWidth="1"/>
    <col min="20" max="20" width="7.140625" style="118" customWidth="1"/>
    <col min="21" max="21" width="10" style="118" customWidth="1"/>
    <col min="22" max="22" width="7.140625" style="118" customWidth="1"/>
    <col min="23" max="23" width="4.42578125" style="118" customWidth="1"/>
    <col min="24" max="24" width="9.140625" customWidth="1"/>
    <col min="25" max="25" width="7.140625" style="118" customWidth="1"/>
    <col min="26" max="26" width="10" customWidth="1"/>
    <col min="27" max="27" width="7.140625" style="118" customWidth="1"/>
    <col min="28" max="28" width="4.42578125" customWidth="1"/>
    <col min="29" max="29" width="9.140625" customWidth="1"/>
    <col min="30" max="30" width="9.140625" style="118" customWidth="1"/>
    <col min="31" max="31" width="10" customWidth="1"/>
    <col min="32" max="32" width="10" style="118" customWidth="1"/>
    <col min="33" max="33" width="4.42578125" customWidth="1"/>
    <col min="34" max="34" width="7.28515625" customWidth="1"/>
    <col min="35" max="35" width="7.140625" style="118" customWidth="1"/>
    <col min="36" max="36" width="8.140625" customWidth="1"/>
    <col min="37" max="37" width="7.140625" style="118" customWidth="1"/>
    <col min="38" max="38" width="4.42578125" customWidth="1"/>
    <col min="39" max="39" width="9.140625" customWidth="1"/>
    <col min="40" max="40" width="7.140625" style="118" customWidth="1"/>
    <col min="41" max="41" width="10" customWidth="1"/>
    <col min="42" max="42" width="7.140625" style="118" customWidth="1"/>
    <col min="43" max="43" width="4.42578125" customWidth="1"/>
    <col min="44" max="44" width="9.140625" customWidth="1"/>
    <col min="45" max="45" width="9.140625" style="118" customWidth="1"/>
    <col min="46" max="46" width="10" customWidth="1"/>
    <col min="47" max="47" width="10" style="118" customWidth="1"/>
    <col min="48" max="48" width="4.42578125" customWidth="1"/>
    <col min="49" max="49" width="9.140625" customWidth="1"/>
    <col min="50" max="50" width="9.140625" style="118" customWidth="1"/>
    <col min="51" max="51" width="10" customWidth="1"/>
    <col min="52" max="52" width="10" style="118" customWidth="1"/>
    <col min="53" max="53" width="4.42578125" customWidth="1"/>
    <col min="54" max="54" width="9.140625" customWidth="1"/>
    <col min="55" max="55" width="9.140625" style="118" customWidth="1"/>
    <col min="56" max="56" width="10" customWidth="1"/>
    <col min="57" max="57" width="10" style="118" customWidth="1"/>
    <col min="58" max="58" width="4.42578125" customWidth="1"/>
    <col min="59" max="59" width="7.28515625" customWidth="1"/>
    <col min="60" max="60" width="7.28515625" style="118" customWidth="1"/>
    <col min="61" max="61" width="8.140625" customWidth="1"/>
    <col min="62" max="62" width="8.140625" style="118" customWidth="1"/>
    <col min="63" max="63" width="4.42578125" customWidth="1"/>
    <col min="64" max="64" width="13.5703125" customWidth="1"/>
    <col min="65" max="65" width="14" customWidth="1"/>
    <col min="66" max="66" width="12" hidden="1" customWidth="1"/>
  </cols>
  <sheetData>
    <row r="1" spans="1:67" s="19" customFormat="1" ht="12" thickBot="1" x14ac:dyDescent="0.25">
      <c r="B1" s="311" t="s">
        <v>275</v>
      </c>
      <c r="C1" s="312"/>
      <c r="D1" s="16"/>
      <c r="E1" s="16"/>
      <c r="F1" s="17"/>
      <c r="G1" s="17"/>
      <c r="H1" s="16"/>
      <c r="I1" s="16"/>
      <c r="J1" s="16"/>
      <c r="K1" s="17"/>
      <c r="L1" s="17"/>
      <c r="M1" s="16"/>
      <c r="N1" s="16"/>
      <c r="O1" s="16"/>
      <c r="P1" s="17"/>
      <c r="Q1" s="17"/>
      <c r="R1" s="16"/>
      <c r="S1" s="16"/>
      <c r="T1" s="16"/>
      <c r="U1" s="17"/>
      <c r="V1" s="17"/>
      <c r="W1" s="16"/>
      <c r="X1" s="16"/>
      <c r="Y1" s="16"/>
      <c r="Z1" s="17"/>
      <c r="AA1" s="17"/>
      <c r="AB1" s="16"/>
      <c r="AC1" s="16"/>
      <c r="AD1" s="16"/>
      <c r="AE1" s="17"/>
      <c r="AF1" s="17"/>
      <c r="AG1" s="16"/>
      <c r="AH1" s="16"/>
      <c r="AI1" s="16"/>
      <c r="AJ1" s="17"/>
      <c r="AK1" s="17"/>
      <c r="AL1" s="16"/>
      <c r="AM1" s="16"/>
      <c r="AN1" s="16"/>
      <c r="AO1" s="17"/>
      <c r="AP1" s="17"/>
      <c r="AQ1" s="16"/>
      <c r="AR1" s="16"/>
      <c r="AS1" s="16"/>
      <c r="AT1" s="17"/>
      <c r="AU1" s="17"/>
      <c r="AV1" s="16"/>
      <c r="AW1" s="16"/>
      <c r="AX1" s="16"/>
      <c r="AY1" s="17"/>
      <c r="AZ1" s="17"/>
      <c r="BA1" s="16"/>
      <c r="BB1" s="16"/>
      <c r="BC1" s="16"/>
      <c r="BD1" s="17"/>
      <c r="BE1" s="17"/>
      <c r="BF1" s="16"/>
      <c r="BG1" s="16"/>
      <c r="BH1" s="16"/>
      <c r="BI1" s="17"/>
      <c r="BJ1" s="17"/>
      <c r="BK1" s="16"/>
      <c r="BL1" s="18"/>
      <c r="BM1" s="18"/>
      <c r="BN1" s="18"/>
      <c r="BO1" s="18"/>
    </row>
    <row r="2" spans="1:67" s="19" customFormat="1" ht="12.75" customHeight="1" thickTop="1" thickBot="1" x14ac:dyDescent="0.25">
      <c r="B2" s="54" t="s">
        <v>154</v>
      </c>
      <c r="C2" s="46"/>
      <c r="D2" s="308" t="s">
        <v>2</v>
      </c>
      <c r="E2" s="309"/>
      <c r="F2" s="309"/>
      <c r="G2" s="339"/>
      <c r="H2" s="340"/>
      <c r="I2" s="308" t="s">
        <v>3</v>
      </c>
      <c r="J2" s="309"/>
      <c r="K2" s="309"/>
      <c r="L2" s="339"/>
      <c r="M2" s="340"/>
      <c r="N2" s="308" t="s">
        <v>4</v>
      </c>
      <c r="O2" s="309"/>
      <c r="P2" s="309"/>
      <c r="Q2" s="339"/>
      <c r="R2" s="340"/>
      <c r="S2" s="308" t="s">
        <v>5</v>
      </c>
      <c r="T2" s="309"/>
      <c r="U2" s="309"/>
      <c r="V2" s="339"/>
      <c r="W2" s="340"/>
      <c r="X2" s="308" t="s">
        <v>6</v>
      </c>
      <c r="Y2" s="309"/>
      <c r="Z2" s="309"/>
      <c r="AA2" s="339"/>
      <c r="AB2" s="340"/>
      <c r="AC2" s="308" t="s">
        <v>7</v>
      </c>
      <c r="AD2" s="309"/>
      <c r="AE2" s="309"/>
      <c r="AF2" s="339"/>
      <c r="AG2" s="340"/>
      <c r="AH2" s="308" t="s">
        <v>8</v>
      </c>
      <c r="AI2" s="309"/>
      <c r="AJ2" s="309"/>
      <c r="AK2" s="339"/>
      <c r="AL2" s="340"/>
      <c r="AM2" s="308" t="s">
        <v>9</v>
      </c>
      <c r="AN2" s="309"/>
      <c r="AO2" s="309"/>
      <c r="AP2" s="339"/>
      <c r="AQ2" s="340"/>
      <c r="AR2" s="308" t="s">
        <v>10</v>
      </c>
      <c r="AS2" s="309"/>
      <c r="AT2" s="309"/>
      <c r="AU2" s="339"/>
      <c r="AV2" s="340"/>
      <c r="AW2" s="308" t="s">
        <v>11</v>
      </c>
      <c r="AX2" s="309"/>
      <c r="AY2" s="309"/>
      <c r="AZ2" s="339"/>
      <c r="BA2" s="340"/>
      <c r="BB2" s="308" t="s">
        <v>12</v>
      </c>
      <c r="BC2" s="309"/>
      <c r="BD2" s="309"/>
      <c r="BE2" s="339"/>
      <c r="BF2" s="340"/>
      <c r="BG2" s="308" t="s">
        <v>13</v>
      </c>
      <c r="BH2" s="309"/>
      <c r="BI2" s="309"/>
      <c r="BJ2" s="339"/>
      <c r="BK2" s="339"/>
      <c r="BL2" s="341" t="s">
        <v>155</v>
      </c>
      <c r="BM2" s="341" t="s">
        <v>268</v>
      </c>
    </row>
    <row r="3" spans="1:67" s="13" customFormat="1" ht="32.25" customHeight="1" thickBot="1" x14ac:dyDescent="0.25">
      <c r="B3" s="216" t="s">
        <v>45</v>
      </c>
      <c r="C3" s="217" t="s">
        <v>46</v>
      </c>
      <c r="D3" s="218" t="s">
        <v>17</v>
      </c>
      <c r="E3" s="221" t="s">
        <v>266</v>
      </c>
      <c r="F3" s="218" t="s">
        <v>18</v>
      </c>
      <c r="G3" s="221" t="s">
        <v>266</v>
      </c>
      <c r="H3" s="220" t="s">
        <v>156</v>
      </c>
      <c r="I3" s="271" t="s">
        <v>17</v>
      </c>
      <c r="J3" s="221" t="s">
        <v>266</v>
      </c>
      <c r="K3" s="218" t="s">
        <v>18</v>
      </c>
      <c r="L3" s="221" t="s">
        <v>266</v>
      </c>
      <c r="M3" s="222" t="s">
        <v>156</v>
      </c>
      <c r="N3" s="218" t="s">
        <v>17</v>
      </c>
      <c r="O3" s="221" t="s">
        <v>266</v>
      </c>
      <c r="P3" s="218" t="s">
        <v>18</v>
      </c>
      <c r="Q3" s="221" t="s">
        <v>266</v>
      </c>
      <c r="R3" s="222" t="s">
        <v>156</v>
      </c>
      <c r="S3" s="218" t="s">
        <v>17</v>
      </c>
      <c r="T3" s="221" t="s">
        <v>266</v>
      </c>
      <c r="U3" s="218" t="s">
        <v>18</v>
      </c>
      <c r="V3" s="221" t="s">
        <v>266</v>
      </c>
      <c r="W3" s="222" t="s">
        <v>156</v>
      </c>
      <c r="X3" s="218" t="s">
        <v>17</v>
      </c>
      <c r="Y3" s="221" t="s">
        <v>266</v>
      </c>
      <c r="Z3" s="218" t="s">
        <v>18</v>
      </c>
      <c r="AA3" s="221" t="s">
        <v>266</v>
      </c>
      <c r="AB3" s="222" t="s">
        <v>156</v>
      </c>
      <c r="AC3" s="218" t="s">
        <v>17</v>
      </c>
      <c r="AD3" s="221" t="s">
        <v>266</v>
      </c>
      <c r="AE3" s="218" t="s">
        <v>18</v>
      </c>
      <c r="AF3" s="221" t="s">
        <v>266</v>
      </c>
      <c r="AG3" s="222" t="s">
        <v>156</v>
      </c>
      <c r="AH3" s="218" t="s">
        <v>17</v>
      </c>
      <c r="AI3" s="221" t="s">
        <v>266</v>
      </c>
      <c r="AJ3" s="218" t="s">
        <v>18</v>
      </c>
      <c r="AK3" s="221" t="s">
        <v>266</v>
      </c>
      <c r="AL3" s="222" t="s">
        <v>156</v>
      </c>
      <c r="AM3" s="218" t="s">
        <v>17</v>
      </c>
      <c r="AN3" s="221" t="s">
        <v>266</v>
      </c>
      <c r="AO3" s="218" t="s">
        <v>18</v>
      </c>
      <c r="AP3" s="221" t="s">
        <v>266</v>
      </c>
      <c r="AQ3" s="223" t="s">
        <v>156</v>
      </c>
      <c r="AR3" s="218" t="s">
        <v>17</v>
      </c>
      <c r="AS3" s="221" t="s">
        <v>266</v>
      </c>
      <c r="AT3" s="218" t="s">
        <v>18</v>
      </c>
      <c r="AU3" s="221" t="s">
        <v>266</v>
      </c>
      <c r="AV3" s="223" t="s">
        <v>156</v>
      </c>
      <c r="AW3" s="218" t="s">
        <v>17</v>
      </c>
      <c r="AX3" s="221" t="s">
        <v>266</v>
      </c>
      <c r="AY3" s="218" t="s">
        <v>18</v>
      </c>
      <c r="AZ3" s="221" t="s">
        <v>266</v>
      </c>
      <c r="BA3" s="223" t="s">
        <v>156</v>
      </c>
      <c r="BB3" s="218" t="s">
        <v>17</v>
      </c>
      <c r="BC3" s="221" t="s">
        <v>266</v>
      </c>
      <c r="BD3" s="219" t="s">
        <v>18</v>
      </c>
      <c r="BE3" s="221" t="s">
        <v>266</v>
      </c>
      <c r="BF3" s="220" t="s">
        <v>156</v>
      </c>
      <c r="BG3" s="218" t="s">
        <v>17</v>
      </c>
      <c r="BH3" s="221" t="s">
        <v>266</v>
      </c>
      <c r="BI3" s="219" t="s">
        <v>18</v>
      </c>
      <c r="BJ3" s="221" t="s">
        <v>266</v>
      </c>
      <c r="BK3" s="222" t="s">
        <v>156</v>
      </c>
      <c r="BL3" s="342"/>
      <c r="BM3" s="342"/>
    </row>
    <row r="4" spans="1:67" ht="12.75" customHeight="1" x14ac:dyDescent="0.2">
      <c r="A4" s="48" t="s">
        <v>83</v>
      </c>
      <c r="B4" s="272" t="s">
        <v>212</v>
      </c>
      <c r="C4" s="51" t="s">
        <v>52</v>
      </c>
      <c r="D4" s="191">
        <v>2</v>
      </c>
      <c r="E4" s="200">
        <f>D4/H4</f>
        <v>0.33333333333333331</v>
      </c>
      <c r="F4" s="192">
        <v>4</v>
      </c>
      <c r="G4" s="257">
        <f>F4/H4</f>
        <v>0.66666666666666663</v>
      </c>
      <c r="H4" s="211">
        <f>SUM(D4,F4)</f>
        <v>6</v>
      </c>
      <c r="I4" s="191">
        <v>2</v>
      </c>
      <c r="J4" s="200">
        <f>I4/M4</f>
        <v>0.2857142857142857</v>
      </c>
      <c r="K4" s="192">
        <v>5</v>
      </c>
      <c r="L4" s="257">
        <f>K4/M4</f>
        <v>0.7142857142857143</v>
      </c>
      <c r="M4" s="211">
        <f>SUM(I4,K4)</f>
        <v>7</v>
      </c>
      <c r="N4" s="191">
        <v>2</v>
      </c>
      <c r="O4" s="200">
        <f>N4/R4</f>
        <v>0.33333333333333331</v>
      </c>
      <c r="P4" s="192">
        <v>4</v>
      </c>
      <c r="Q4" s="257">
        <f>P4/R4</f>
        <v>0.66666666666666663</v>
      </c>
      <c r="R4" s="211">
        <f>SUM(N4,P4)</f>
        <v>6</v>
      </c>
      <c r="S4" s="191">
        <v>2</v>
      </c>
      <c r="T4" s="200">
        <f>S4/W4</f>
        <v>0.33333333333333331</v>
      </c>
      <c r="U4" s="192">
        <v>4</v>
      </c>
      <c r="V4" s="257">
        <f>U4/W4</f>
        <v>0.66666666666666663</v>
      </c>
      <c r="W4" s="211">
        <f>SUM(S4,U4)</f>
        <v>6</v>
      </c>
      <c r="X4" s="191">
        <v>2</v>
      </c>
      <c r="Y4" s="200">
        <f>X4/AB4</f>
        <v>0.33333333333333331</v>
      </c>
      <c r="Z4" s="192">
        <v>4</v>
      </c>
      <c r="AA4" s="257">
        <f>Z4/AB4</f>
        <v>0.66666666666666663</v>
      </c>
      <c r="AB4" s="211">
        <f>SUM(X4,Z4)</f>
        <v>6</v>
      </c>
      <c r="AC4" s="191">
        <v>2</v>
      </c>
      <c r="AD4" s="200">
        <f>AC4/AG4</f>
        <v>0.5</v>
      </c>
      <c r="AE4" s="192">
        <v>2</v>
      </c>
      <c r="AF4" s="200">
        <f>AE4/AG4</f>
        <v>0.5</v>
      </c>
      <c r="AG4" s="211">
        <f>SUM(AC4,AE4)</f>
        <v>4</v>
      </c>
      <c r="AH4" s="191">
        <v>1</v>
      </c>
      <c r="AI4" s="200">
        <f>AH4/AL4</f>
        <v>0.5</v>
      </c>
      <c r="AJ4" s="192">
        <v>1</v>
      </c>
      <c r="AK4" s="200">
        <f>AJ4/AL4</f>
        <v>0.5</v>
      </c>
      <c r="AL4" s="211">
        <f t="shared" ref="AL4:AL41" si="0">SUM(AH4,AJ4)</f>
        <v>2</v>
      </c>
      <c r="AM4" s="191">
        <v>1</v>
      </c>
      <c r="AN4" s="200">
        <f>AM4/AQ4</f>
        <v>0.5</v>
      </c>
      <c r="AO4" s="192">
        <v>1</v>
      </c>
      <c r="AP4" s="200">
        <f>AO4/AQ4</f>
        <v>0.5</v>
      </c>
      <c r="AQ4" s="211">
        <f>SUM(AM4,AO4)</f>
        <v>2</v>
      </c>
      <c r="AR4" s="191">
        <v>1</v>
      </c>
      <c r="AS4" s="200">
        <f>AR4/AV4</f>
        <v>1</v>
      </c>
      <c r="AT4" s="192">
        <v>0</v>
      </c>
      <c r="AU4" s="200">
        <f>AT4/AV4</f>
        <v>0</v>
      </c>
      <c r="AV4" s="211">
        <f t="shared" ref="AV4:AV41" si="1">SUM(AR4,AT4)</f>
        <v>1</v>
      </c>
      <c r="AW4" s="191">
        <v>1</v>
      </c>
      <c r="AX4" s="200">
        <f>AW4/BA4</f>
        <v>1</v>
      </c>
      <c r="AY4" s="192">
        <v>0</v>
      </c>
      <c r="AZ4" s="200">
        <f>AY4/BA4</f>
        <v>0</v>
      </c>
      <c r="BA4" s="211">
        <f t="shared" ref="BA4:BA41" si="2">SUM(AW4,AY4)</f>
        <v>1</v>
      </c>
      <c r="BB4" s="191">
        <v>1</v>
      </c>
      <c r="BC4" s="200">
        <f>BB4/BF4</f>
        <v>1</v>
      </c>
      <c r="BD4" s="192">
        <v>0</v>
      </c>
      <c r="BE4" s="200">
        <f>BD4/BF4</f>
        <v>0</v>
      </c>
      <c r="BF4" s="211">
        <f>SUM(BB4,BD4)</f>
        <v>1</v>
      </c>
      <c r="BG4" s="191">
        <v>1</v>
      </c>
      <c r="BH4" s="200">
        <f>BG4/BK4</f>
        <v>1</v>
      </c>
      <c r="BI4" s="192">
        <v>0</v>
      </c>
      <c r="BJ4" s="200">
        <f>BI4/BK4</f>
        <v>0</v>
      </c>
      <c r="BK4" s="211">
        <f>SUM(BG4,BI4)</f>
        <v>1</v>
      </c>
      <c r="BL4" s="123">
        <f>BK4-BF4</f>
        <v>0</v>
      </c>
      <c r="BM4" s="123">
        <f>BK4-H4</f>
        <v>-5</v>
      </c>
    </row>
    <row r="5" spans="1:67" x14ac:dyDescent="0.2">
      <c r="A5" s="49" t="s">
        <v>84</v>
      </c>
      <c r="B5" s="273" t="s">
        <v>213</v>
      </c>
      <c r="C5" s="52" t="s">
        <v>52</v>
      </c>
      <c r="D5" s="113">
        <v>11</v>
      </c>
      <c r="E5" s="201">
        <f t="shared" ref="E5:E6" si="3">D5/H5</f>
        <v>0.44</v>
      </c>
      <c r="F5" s="112">
        <v>14</v>
      </c>
      <c r="G5" s="258">
        <f t="shared" ref="G5:G6" si="4">F5/H5</f>
        <v>0.56000000000000005</v>
      </c>
      <c r="H5" s="212">
        <f t="shared" ref="H5:H41" si="5">SUM(D5,F5)</f>
        <v>25</v>
      </c>
      <c r="I5" s="113">
        <v>11</v>
      </c>
      <c r="J5" s="201">
        <f t="shared" ref="J5" si="6">I5/M5</f>
        <v>0.42307692307692307</v>
      </c>
      <c r="K5" s="112">
        <v>15</v>
      </c>
      <c r="L5" s="258">
        <f t="shared" ref="L5" si="7">K5/M5</f>
        <v>0.57692307692307687</v>
      </c>
      <c r="M5" s="212">
        <f t="shared" ref="M5:M41" si="8">SUM(I5,K5)</f>
        <v>26</v>
      </c>
      <c r="N5" s="113">
        <v>11</v>
      </c>
      <c r="O5" s="201">
        <f t="shared" ref="O5" si="9">N5/R5</f>
        <v>0.45833333333333331</v>
      </c>
      <c r="P5" s="112">
        <v>13</v>
      </c>
      <c r="Q5" s="258">
        <f t="shared" ref="Q5" si="10">P5/R5</f>
        <v>0.54166666666666663</v>
      </c>
      <c r="R5" s="212">
        <f t="shared" ref="R5:R41" si="11">SUM(N5,P5)</f>
        <v>24</v>
      </c>
      <c r="S5" s="113">
        <v>11</v>
      </c>
      <c r="T5" s="201">
        <f t="shared" ref="T5" si="12">S5/W5</f>
        <v>0.5</v>
      </c>
      <c r="U5" s="112">
        <v>11</v>
      </c>
      <c r="V5" s="258">
        <f t="shared" ref="V5" si="13">U5/W5</f>
        <v>0.5</v>
      </c>
      <c r="W5" s="212">
        <f t="shared" ref="W5:W41" si="14">SUM(S5,U5)</f>
        <v>22</v>
      </c>
      <c r="X5" s="113">
        <v>12</v>
      </c>
      <c r="Y5" s="201">
        <f t="shared" ref="Y5:Y42" si="15">X5/AB5</f>
        <v>0.48</v>
      </c>
      <c r="Z5" s="112">
        <v>13</v>
      </c>
      <c r="AA5" s="258">
        <f t="shared" ref="AA5:AA42" si="16">Z5/AB5</f>
        <v>0.52</v>
      </c>
      <c r="AB5" s="212">
        <f t="shared" ref="AB5:AB41" si="17">SUM(X5,Z5)</f>
        <v>25</v>
      </c>
      <c r="AC5" s="113">
        <v>12</v>
      </c>
      <c r="AD5" s="201">
        <f t="shared" ref="AD5:AD42" si="18">AC5/AG5</f>
        <v>0.46153846153846156</v>
      </c>
      <c r="AE5" s="112">
        <v>14</v>
      </c>
      <c r="AF5" s="201">
        <f t="shared" ref="AF5:AF42" si="19">AE5/AG5</f>
        <v>0.53846153846153844</v>
      </c>
      <c r="AG5" s="212">
        <f t="shared" ref="AG5:AG41" si="20">SUM(AC5,AE5)</f>
        <v>26</v>
      </c>
      <c r="AH5" s="113">
        <v>13</v>
      </c>
      <c r="AI5" s="201">
        <f>AH5/AL5</f>
        <v>0.43333333333333335</v>
      </c>
      <c r="AJ5" s="112">
        <v>17</v>
      </c>
      <c r="AK5" s="201">
        <f>AJ5/AL5</f>
        <v>0.56666666666666665</v>
      </c>
      <c r="AL5" s="212">
        <f t="shared" si="0"/>
        <v>30</v>
      </c>
      <c r="AM5" s="113">
        <v>13</v>
      </c>
      <c r="AN5" s="201">
        <f t="shared" ref="AN5:AN42" si="21">AM5/AQ5</f>
        <v>0.43333333333333335</v>
      </c>
      <c r="AO5" s="112">
        <v>17</v>
      </c>
      <c r="AP5" s="201">
        <f t="shared" ref="AP5:AP42" si="22">AO5/AQ5</f>
        <v>0.56666666666666665</v>
      </c>
      <c r="AQ5" s="212">
        <f t="shared" ref="AQ5:AQ41" si="23">SUM(AM5,AO5)</f>
        <v>30</v>
      </c>
      <c r="AR5" s="113">
        <v>13</v>
      </c>
      <c r="AS5" s="201">
        <f>AR5/AV5</f>
        <v>0.44827586206896552</v>
      </c>
      <c r="AT5" s="112">
        <v>16</v>
      </c>
      <c r="AU5" s="201">
        <f>AT5/AV5</f>
        <v>0.55172413793103448</v>
      </c>
      <c r="AV5" s="212">
        <f t="shared" si="1"/>
        <v>29</v>
      </c>
      <c r="AW5" s="113">
        <v>11</v>
      </c>
      <c r="AX5" s="201">
        <f>AW5/BA5</f>
        <v>0.42307692307692307</v>
      </c>
      <c r="AY5" s="112">
        <v>15</v>
      </c>
      <c r="AZ5" s="201">
        <f>AY5/BA5</f>
        <v>0.57692307692307687</v>
      </c>
      <c r="BA5" s="212">
        <f t="shared" si="2"/>
        <v>26</v>
      </c>
      <c r="BB5" s="113">
        <v>12</v>
      </c>
      <c r="BC5" s="201">
        <f>BB5/BF5</f>
        <v>0.42857142857142855</v>
      </c>
      <c r="BD5" s="112">
        <v>16</v>
      </c>
      <c r="BE5" s="201">
        <f>BD5/BF5</f>
        <v>0.5714285714285714</v>
      </c>
      <c r="BF5" s="212">
        <f t="shared" ref="BF5:BF41" si="24">SUM(BB5,BD5)</f>
        <v>28</v>
      </c>
      <c r="BG5" s="113">
        <v>12</v>
      </c>
      <c r="BH5" s="201">
        <f>BG5/BK5</f>
        <v>0.41379310344827586</v>
      </c>
      <c r="BI5" s="112">
        <v>17</v>
      </c>
      <c r="BJ5" s="201">
        <f>BI5/BK5</f>
        <v>0.58620689655172409</v>
      </c>
      <c r="BK5" s="212">
        <f t="shared" ref="BK5:BK41" si="25">SUM(BG5,BI5)</f>
        <v>29</v>
      </c>
      <c r="BL5" s="123">
        <f t="shared" ref="BL5:BL41" si="26">BK5-BF5</f>
        <v>1</v>
      </c>
      <c r="BM5" s="123">
        <f t="shared" ref="BM5:BM41" si="27">BK5-H5</f>
        <v>4</v>
      </c>
    </row>
    <row r="6" spans="1:67" s="118" customFormat="1" x14ac:dyDescent="0.2">
      <c r="A6" s="49"/>
      <c r="B6" s="273" t="s">
        <v>213</v>
      </c>
      <c r="C6" s="64" t="s">
        <v>158</v>
      </c>
      <c r="D6" s="113">
        <v>2</v>
      </c>
      <c r="E6" s="201">
        <f t="shared" si="3"/>
        <v>1</v>
      </c>
      <c r="F6" s="112">
        <v>0</v>
      </c>
      <c r="G6" s="258">
        <f t="shared" si="4"/>
        <v>0</v>
      </c>
      <c r="H6" s="212">
        <f t="shared" si="5"/>
        <v>2</v>
      </c>
      <c r="I6" s="113">
        <v>2</v>
      </c>
      <c r="J6" s="201">
        <v>0</v>
      </c>
      <c r="K6" s="112">
        <v>0</v>
      </c>
      <c r="L6" s="258">
        <v>0</v>
      </c>
      <c r="M6" s="212">
        <f t="shared" si="8"/>
        <v>2</v>
      </c>
      <c r="N6" s="113">
        <v>2</v>
      </c>
      <c r="O6" s="201">
        <v>0</v>
      </c>
      <c r="P6" s="112">
        <v>0</v>
      </c>
      <c r="Q6" s="258">
        <v>0</v>
      </c>
      <c r="R6" s="212">
        <f t="shared" si="11"/>
        <v>2</v>
      </c>
      <c r="S6" s="113">
        <v>3</v>
      </c>
      <c r="T6" s="201">
        <v>0</v>
      </c>
      <c r="U6" s="112">
        <v>0</v>
      </c>
      <c r="V6" s="258">
        <v>0</v>
      </c>
      <c r="W6" s="212">
        <f t="shared" si="14"/>
        <v>3</v>
      </c>
      <c r="X6" s="113">
        <v>3</v>
      </c>
      <c r="Y6" s="201">
        <v>0</v>
      </c>
      <c r="Z6" s="112">
        <v>0</v>
      </c>
      <c r="AA6" s="258">
        <v>0</v>
      </c>
      <c r="AB6" s="212">
        <f t="shared" si="17"/>
        <v>3</v>
      </c>
      <c r="AC6" s="113">
        <v>3</v>
      </c>
      <c r="AD6" s="201">
        <v>0</v>
      </c>
      <c r="AE6" s="112">
        <v>0</v>
      </c>
      <c r="AF6" s="258">
        <v>0</v>
      </c>
      <c r="AG6" s="212">
        <f t="shared" si="20"/>
        <v>3</v>
      </c>
      <c r="AH6" s="113">
        <v>3</v>
      </c>
      <c r="AI6" s="201">
        <v>0</v>
      </c>
      <c r="AJ6" s="112">
        <v>0</v>
      </c>
      <c r="AK6" s="258">
        <v>0</v>
      </c>
      <c r="AL6" s="212">
        <f t="shared" si="0"/>
        <v>3</v>
      </c>
      <c r="AM6" s="113">
        <v>3</v>
      </c>
      <c r="AN6" s="201">
        <v>0</v>
      </c>
      <c r="AO6" s="112">
        <v>0</v>
      </c>
      <c r="AP6" s="258">
        <v>0</v>
      </c>
      <c r="AQ6" s="212">
        <f t="shared" si="23"/>
        <v>3</v>
      </c>
      <c r="AR6" s="113">
        <v>1</v>
      </c>
      <c r="AS6" s="201">
        <v>0</v>
      </c>
      <c r="AT6" s="112">
        <v>0</v>
      </c>
      <c r="AU6" s="258">
        <v>0</v>
      </c>
      <c r="AV6" s="212">
        <f t="shared" si="1"/>
        <v>1</v>
      </c>
      <c r="AW6" s="113">
        <v>1</v>
      </c>
      <c r="AX6" s="201">
        <v>0</v>
      </c>
      <c r="AY6" s="112">
        <v>0</v>
      </c>
      <c r="AZ6" s="258">
        <v>0</v>
      </c>
      <c r="BA6" s="212">
        <f t="shared" si="2"/>
        <v>1</v>
      </c>
      <c r="BB6" s="113">
        <v>1</v>
      </c>
      <c r="BC6" s="201">
        <v>0</v>
      </c>
      <c r="BD6" s="112">
        <v>1</v>
      </c>
      <c r="BE6" s="258">
        <v>0</v>
      </c>
      <c r="BF6" s="212">
        <f t="shared" si="24"/>
        <v>2</v>
      </c>
      <c r="BG6" s="113">
        <v>1</v>
      </c>
      <c r="BH6" s="201">
        <v>0</v>
      </c>
      <c r="BI6" s="112">
        <v>1</v>
      </c>
      <c r="BJ6" s="258">
        <v>0</v>
      </c>
      <c r="BK6" s="212">
        <f t="shared" si="25"/>
        <v>2</v>
      </c>
      <c r="BL6" s="123">
        <f t="shared" si="26"/>
        <v>0</v>
      </c>
      <c r="BM6" s="123">
        <f t="shared" si="27"/>
        <v>0</v>
      </c>
    </row>
    <row r="7" spans="1:67" x14ac:dyDescent="0.2">
      <c r="A7" s="49" t="s">
        <v>85</v>
      </c>
      <c r="B7" s="273" t="s">
        <v>214</v>
      </c>
      <c r="C7" s="52" t="s">
        <v>52</v>
      </c>
      <c r="D7" s="113">
        <v>0</v>
      </c>
      <c r="E7" s="201">
        <v>0</v>
      </c>
      <c r="F7" s="112">
        <v>1</v>
      </c>
      <c r="G7" s="258">
        <v>0</v>
      </c>
      <c r="H7" s="212">
        <f t="shared" si="5"/>
        <v>1</v>
      </c>
      <c r="I7" s="113">
        <v>0</v>
      </c>
      <c r="J7" s="201">
        <v>0</v>
      </c>
      <c r="K7" s="112">
        <v>1</v>
      </c>
      <c r="L7" s="258">
        <v>0</v>
      </c>
      <c r="M7" s="212">
        <f t="shared" si="8"/>
        <v>1</v>
      </c>
      <c r="N7" s="113">
        <v>0</v>
      </c>
      <c r="O7" s="201">
        <v>0</v>
      </c>
      <c r="P7" s="112">
        <v>1</v>
      </c>
      <c r="Q7" s="258">
        <v>0</v>
      </c>
      <c r="R7" s="212">
        <f t="shared" si="11"/>
        <v>1</v>
      </c>
      <c r="S7" s="113">
        <v>0</v>
      </c>
      <c r="T7" s="201">
        <v>0</v>
      </c>
      <c r="U7" s="112">
        <v>1</v>
      </c>
      <c r="V7" s="258">
        <v>0</v>
      </c>
      <c r="W7" s="212">
        <f t="shared" si="14"/>
        <v>1</v>
      </c>
      <c r="X7" s="113">
        <v>0</v>
      </c>
      <c r="Y7" s="201">
        <v>0</v>
      </c>
      <c r="Z7" s="112">
        <v>1</v>
      </c>
      <c r="AA7" s="258">
        <v>0</v>
      </c>
      <c r="AB7" s="212">
        <f t="shared" si="17"/>
        <v>1</v>
      </c>
      <c r="AC7" s="113">
        <v>0</v>
      </c>
      <c r="AD7" s="201">
        <v>0</v>
      </c>
      <c r="AE7" s="112">
        <v>1</v>
      </c>
      <c r="AF7" s="201">
        <v>0</v>
      </c>
      <c r="AG7" s="212">
        <f t="shared" si="20"/>
        <v>1</v>
      </c>
      <c r="AH7" s="113">
        <v>0</v>
      </c>
      <c r="AI7" s="201">
        <f>AH7/AL7</f>
        <v>0</v>
      </c>
      <c r="AJ7" s="112">
        <v>1</v>
      </c>
      <c r="AK7" s="201">
        <f>AJ7/AL7</f>
        <v>1</v>
      </c>
      <c r="AL7" s="212">
        <f t="shared" si="0"/>
        <v>1</v>
      </c>
      <c r="AM7" s="113">
        <v>0</v>
      </c>
      <c r="AN7" s="201">
        <f t="shared" si="21"/>
        <v>0</v>
      </c>
      <c r="AO7" s="112">
        <v>1</v>
      </c>
      <c r="AP7" s="201">
        <f t="shared" si="22"/>
        <v>1</v>
      </c>
      <c r="AQ7" s="212">
        <f t="shared" si="23"/>
        <v>1</v>
      </c>
      <c r="AR7" s="113">
        <v>0</v>
      </c>
      <c r="AS7" s="201">
        <v>0</v>
      </c>
      <c r="AT7" s="112">
        <v>0</v>
      </c>
      <c r="AU7" s="201">
        <v>0</v>
      </c>
      <c r="AV7" s="212">
        <f t="shared" si="1"/>
        <v>0</v>
      </c>
      <c r="AW7" s="113">
        <v>0</v>
      </c>
      <c r="AX7" s="201">
        <v>0</v>
      </c>
      <c r="AY7" s="112">
        <v>0</v>
      </c>
      <c r="AZ7" s="201">
        <v>0</v>
      </c>
      <c r="BA7" s="212">
        <f t="shared" si="2"/>
        <v>0</v>
      </c>
      <c r="BB7" s="113">
        <v>0</v>
      </c>
      <c r="BC7" s="201">
        <v>0</v>
      </c>
      <c r="BD7" s="112">
        <v>0</v>
      </c>
      <c r="BE7" s="201">
        <v>0</v>
      </c>
      <c r="BF7" s="212">
        <f t="shared" si="24"/>
        <v>0</v>
      </c>
      <c r="BG7" s="113">
        <v>0</v>
      </c>
      <c r="BH7" s="201">
        <v>0</v>
      </c>
      <c r="BI7" s="112">
        <v>0</v>
      </c>
      <c r="BJ7" s="201">
        <v>0</v>
      </c>
      <c r="BK7" s="212">
        <f t="shared" si="25"/>
        <v>0</v>
      </c>
      <c r="BL7" s="123">
        <f t="shared" si="26"/>
        <v>0</v>
      </c>
      <c r="BM7" s="123">
        <f t="shared" si="27"/>
        <v>-1</v>
      </c>
    </row>
    <row r="8" spans="1:67" s="118" customFormat="1" x14ac:dyDescent="0.2">
      <c r="A8" s="49"/>
      <c r="B8" s="273" t="s">
        <v>214</v>
      </c>
      <c r="C8" s="64" t="s">
        <v>158</v>
      </c>
      <c r="D8" s="113">
        <v>0</v>
      </c>
      <c r="E8" s="201">
        <v>0</v>
      </c>
      <c r="F8" s="112">
        <v>0</v>
      </c>
      <c r="G8" s="258">
        <v>0</v>
      </c>
      <c r="H8" s="212">
        <f t="shared" ref="H8" si="28">SUM(D8,F8)</f>
        <v>0</v>
      </c>
      <c r="I8" s="113">
        <v>0</v>
      </c>
      <c r="J8" s="201">
        <v>0</v>
      </c>
      <c r="K8" s="112">
        <v>0</v>
      </c>
      <c r="L8" s="258">
        <v>0</v>
      </c>
      <c r="M8" s="212">
        <f t="shared" ref="M8" si="29">SUM(I8,K8)</f>
        <v>0</v>
      </c>
      <c r="N8" s="113">
        <v>0</v>
      </c>
      <c r="O8" s="201">
        <v>0</v>
      </c>
      <c r="P8" s="112">
        <v>0</v>
      </c>
      <c r="Q8" s="258">
        <v>0</v>
      </c>
      <c r="R8" s="212">
        <f t="shared" ref="R8" si="30">SUM(N8,P8)</f>
        <v>0</v>
      </c>
      <c r="S8" s="113">
        <v>0</v>
      </c>
      <c r="T8" s="201">
        <v>0</v>
      </c>
      <c r="U8" s="112">
        <v>0</v>
      </c>
      <c r="V8" s="258">
        <v>0</v>
      </c>
      <c r="W8" s="212">
        <f t="shared" ref="W8" si="31">SUM(S8,U8)</f>
        <v>0</v>
      </c>
      <c r="X8" s="113">
        <v>0</v>
      </c>
      <c r="Y8" s="201">
        <v>0</v>
      </c>
      <c r="Z8" s="112">
        <v>0</v>
      </c>
      <c r="AA8" s="258">
        <v>0</v>
      </c>
      <c r="AB8" s="212">
        <f t="shared" ref="AB8" si="32">SUM(X8,Z8)</f>
        <v>0</v>
      </c>
      <c r="AC8" s="113">
        <v>0</v>
      </c>
      <c r="AD8" s="201">
        <v>0</v>
      </c>
      <c r="AE8" s="112">
        <v>0</v>
      </c>
      <c r="AF8" s="201">
        <v>0</v>
      </c>
      <c r="AG8" s="212">
        <f t="shared" ref="AG8" si="33">SUM(AC8,AE8)</f>
        <v>0</v>
      </c>
      <c r="AH8" s="113">
        <v>0</v>
      </c>
      <c r="AI8" s="201">
        <v>0</v>
      </c>
      <c r="AJ8" s="112">
        <v>0</v>
      </c>
      <c r="AK8" s="201">
        <v>0</v>
      </c>
      <c r="AL8" s="212">
        <f t="shared" si="0"/>
        <v>0</v>
      </c>
      <c r="AM8" s="113">
        <v>0</v>
      </c>
      <c r="AN8" s="201">
        <v>0</v>
      </c>
      <c r="AO8" s="112">
        <v>0</v>
      </c>
      <c r="AP8" s="201">
        <v>0</v>
      </c>
      <c r="AQ8" s="212">
        <f t="shared" ref="AQ8" si="34">SUM(AM8,AO8)</f>
        <v>0</v>
      </c>
      <c r="AR8" s="113">
        <v>0</v>
      </c>
      <c r="AS8" s="201">
        <v>0</v>
      </c>
      <c r="AT8" s="112">
        <v>0</v>
      </c>
      <c r="AU8" s="201">
        <v>0</v>
      </c>
      <c r="AV8" s="212">
        <f t="shared" ref="AV8" si="35">SUM(AR8,AT8)</f>
        <v>0</v>
      </c>
      <c r="AW8" s="113">
        <v>0</v>
      </c>
      <c r="AX8" s="201">
        <v>0</v>
      </c>
      <c r="AY8" s="112">
        <v>0</v>
      </c>
      <c r="AZ8" s="201">
        <v>0</v>
      </c>
      <c r="BA8" s="212">
        <f t="shared" ref="BA8" si="36">SUM(AW8,AY8)</f>
        <v>0</v>
      </c>
      <c r="BB8" s="113">
        <v>0</v>
      </c>
      <c r="BC8" s="201">
        <v>0</v>
      </c>
      <c r="BD8" s="112">
        <v>0</v>
      </c>
      <c r="BE8" s="201">
        <v>0</v>
      </c>
      <c r="BF8" s="212">
        <f t="shared" ref="BF8" si="37">SUM(BB8,BD8)</f>
        <v>0</v>
      </c>
      <c r="BG8" s="113">
        <v>0</v>
      </c>
      <c r="BH8" s="201">
        <v>0</v>
      </c>
      <c r="BI8" s="112">
        <v>0</v>
      </c>
      <c r="BJ8" s="201">
        <v>0</v>
      </c>
      <c r="BK8" s="212">
        <f t="shared" ref="BK8" si="38">SUM(BG8,BI8)</f>
        <v>0</v>
      </c>
      <c r="BL8" s="123">
        <f t="shared" si="26"/>
        <v>0</v>
      </c>
      <c r="BM8" s="123">
        <f t="shared" si="27"/>
        <v>0</v>
      </c>
    </row>
    <row r="9" spans="1:67" x14ac:dyDescent="0.2">
      <c r="A9" s="49" t="s">
        <v>162</v>
      </c>
      <c r="B9" s="273" t="s">
        <v>215</v>
      </c>
      <c r="C9" s="52" t="s">
        <v>52</v>
      </c>
      <c r="D9" s="113">
        <v>19</v>
      </c>
      <c r="E9" s="201">
        <f t="shared" ref="E9:E10" si="39">D9/H9</f>
        <v>0.47499999999999998</v>
      </c>
      <c r="F9" s="112">
        <v>21</v>
      </c>
      <c r="G9" s="258">
        <f t="shared" ref="G9:G10" si="40">F9/H9</f>
        <v>0.52500000000000002</v>
      </c>
      <c r="H9" s="212">
        <f t="shared" si="5"/>
        <v>40</v>
      </c>
      <c r="I9" s="113">
        <v>20</v>
      </c>
      <c r="J9" s="201">
        <f t="shared" ref="J9:J10" si="41">I9/M9</f>
        <v>0.46511627906976744</v>
      </c>
      <c r="K9" s="112">
        <v>23</v>
      </c>
      <c r="L9" s="258">
        <f t="shared" ref="L9:L10" si="42">K9/M9</f>
        <v>0.53488372093023251</v>
      </c>
      <c r="M9" s="212">
        <f t="shared" si="8"/>
        <v>43</v>
      </c>
      <c r="N9" s="113">
        <v>19</v>
      </c>
      <c r="O9" s="201">
        <f t="shared" ref="O9:O10" si="43">N9/R9</f>
        <v>0.45238095238095238</v>
      </c>
      <c r="P9" s="112">
        <v>23</v>
      </c>
      <c r="Q9" s="258">
        <f t="shared" ref="Q9:Q10" si="44">P9/R9</f>
        <v>0.54761904761904767</v>
      </c>
      <c r="R9" s="212">
        <f t="shared" si="11"/>
        <v>42</v>
      </c>
      <c r="S9" s="113">
        <v>19</v>
      </c>
      <c r="T9" s="201">
        <f t="shared" ref="T9:T10" si="45">S9/W9</f>
        <v>0.43181818181818182</v>
      </c>
      <c r="U9" s="112">
        <v>25</v>
      </c>
      <c r="V9" s="258">
        <f t="shared" ref="V9:V10" si="46">U9/W9</f>
        <v>0.56818181818181823</v>
      </c>
      <c r="W9" s="212">
        <f t="shared" si="14"/>
        <v>44</v>
      </c>
      <c r="X9" s="113">
        <v>21</v>
      </c>
      <c r="Y9" s="201">
        <f t="shared" si="15"/>
        <v>0.42</v>
      </c>
      <c r="Z9" s="112">
        <v>29</v>
      </c>
      <c r="AA9" s="258">
        <f t="shared" si="16"/>
        <v>0.57999999999999996</v>
      </c>
      <c r="AB9" s="212">
        <f t="shared" si="17"/>
        <v>50</v>
      </c>
      <c r="AC9" s="113">
        <v>24</v>
      </c>
      <c r="AD9" s="201">
        <f t="shared" si="18"/>
        <v>0.42105263157894735</v>
      </c>
      <c r="AE9" s="112">
        <v>33</v>
      </c>
      <c r="AF9" s="201">
        <f t="shared" si="19"/>
        <v>0.57894736842105265</v>
      </c>
      <c r="AG9" s="212">
        <f t="shared" si="20"/>
        <v>57</v>
      </c>
      <c r="AH9" s="113">
        <v>23</v>
      </c>
      <c r="AI9" s="201">
        <f>AH9/AL9</f>
        <v>0.4107142857142857</v>
      </c>
      <c r="AJ9" s="112">
        <v>33</v>
      </c>
      <c r="AK9" s="201">
        <f>AJ9/AL9</f>
        <v>0.5892857142857143</v>
      </c>
      <c r="AL9" s="212">
        <f t="shared" si="0"/>
        <v>56</v>
      </c>
      <c r="AM9" s="113">
        <v>24</v>
      </c>
      <c r="AN9" s="201">
        <f t="shared" si="21"/>
        <v>0.41379310344827586</v>
      </c>
      <c r="AO9" s="112">
        <v>34</v>
      </c>
      <c r="AP9" s="201">
        <f t="shared" si="22"/>
        <v>0.58620689655172409</v>
      </c>
      <c r="AQ9" s="212">
        <f t="shared" si="23"/>
        <v>58</v>
      </c>
      <c r="AR9" s="113">
        <v>25</v>
      </c>
      <c r="AS9" s="201">
        <f>AR9/AV9</f>
        <v>0.44642857142857145</v>
      </c>
      <c r="AT9" s="112">
        <v>31</v>
      </c>
      <c r="AU9" s="201">
        <f>AT9/AV9</f>
        <v>0.5535714285714286</v>
      </c>
      <c r="AV9" s="212">
        <f t="shared" si="1"/>
        <v>56</v>
      </c>
      <c r="AW9" s="113">
        <v>24</v>
      </c>
      <c r="AX9" s="201">
        <f>AW9/BA9</f>
        <v>0.44444444444444442</v>
      </c>
      <c r="AY9" s="112">
        <v>30</v>
      </c>
      <c r="AZ9" s="201">
        <f>AY9/BA9</f>
        <v>0.55555555555555558</v>
      </c>
      <c r="BA9" s="212">
        <f t="shared" si="2"/>
        <v>54</v>
      </c>
      <c r="BB9" s="113">
        <v>25</v>
      </c>
      <c r="BC9" s="201">
        <f>BB9/BF9</f>
        <v>0.45454545454545453</v>
      </c>
      <c r="BD9" s="112">
        <v>30</v>
      </c>
      <c r="BE9" s="201">
        <f>BD9/BF9</f>
        <v>0.54545454545454541</v>
      </c>
      <c r="BF9" s="212">
        <f t="shared" si="24"/>
        <v>55</v>
      </c>
      <c r="BG9" s="113">
        <v>28</v>
      </c>
      <c r="BH9" s="201">
        <f>BG9/BK9</f>
        <v>0.49122807017543857</v>
      </c>
      <c r="BI9" s="112">
        <v>29</v>
      </c>
      <c r="BJ9" s="201">
        <f>BI9/BK9</f>
        <v>0.50877192982456143</v>
      </c>
      <c r="BK9" s="212">
        <f t="shared" si="25"/>
        <v>57</v>
      </c>
      <c r="BL9" s="123">
        <f t="shared" si="26"/>
        <v>2</v>
      </c>
      <c r="BM9" s="123">
        <f t="shared" si="27"/>
        <v>17</v>
      </c>
    </row>
    <row r="10" spans="1:67" x14ac:dyDescent="0.2">
      <c r="A10" s="49" t="s">
        <v>163</v>
      </c>
      <c r="B10" s="273" t="s">
        <v>215</v>
      </c>
      <c r="C10" s="64" t="s">
        <v>158</v>
      </c>
      <c r="D10" s="113">
        <v>2</v>
      </c>
      <c r="E10" s="201">
        <f t="shared" si="39"/>
        <v>0.66666666666666663</v>
      </c>
      <c r="F10" s="112">
        <v>1</v>
      </c>
      <c r="G10" s="258">
        <f t="shared" si="40"/>
        <v>0.33333333333333331</v>
      </c>
      <c r="H10" s="212">
        <f t="shared" si="5"/>
        <v>3</v>
      </c>
      <c r="I10" s="113">
        <v>2</v>
      </c>
      <c r="J10" s="201">
        <f t="shared" si="41"/>
        <v>1</v>
      </c>
      <c r="K10" s="112">
        <v>0</v>
      </c>
      <c r="L10" s="258">
        <f t="shared" si="42"/>
        <v>0</v>
      </c>
      <c r="M10" s="212">
        <f t="shared" si="8"/>
        <v>2</v>
      </c>
      <c r="N10" s="113">
        <v>2</v>
      </c>
      <c r="O10" s="201">
        <f t="shared" si="43"/>
        <v>1</v>
      </c>
      <c r="P10" s="112">
        <v>0</v>
      </c>
      <c r="Q10" s="258">
        <f t="shared" si="44"/>
        <v>0</v>
      </c>
      <c r="R10" s="212">
        <f t="shared" si="11"/>
        <v>2</v>
      </c>
      <c r="S10" s="113">
        <v>3</v>
      </c>
      <c r="T10" s="201">
        <f t="shared" si="45"/>
        <v>1</v>
      </c>
      <c r="U10" s="112">
        <v>0</v>
      </c>
      <c r="V10" s="258">
        <f t="shared" si="46"/>
        <v>0</v>
      </c>
      <c r="W10" s="212">
        <f t="shared" si="14"/>
        <v>3</v>
      </c>
      <c r="X10" s="113">
        <v>3</v>
      </c>
      <c r="Y10" s="201">
        <f t="shared" si="15"/>
        <v>1</v>
      </c>
      <c r="Z10" s="112">
        <v>0</v>
      </c>
      <c r="AA10" s="258">
        <f t="shared" si="16"/>
        <v>0</v>
      </c>
      <c r="AB10" s="212">
        <f t="shared" si="17"/>
        <v>3</v>
      </c>
      <c r="AC10" s="113">
        <v>4</v>
      </c>
      <c r="AD10" s="201">
        <f t="shared" si="18"/>
        <v>1</v>
      </c>
      <c r="AE10" s="112">
        <v>0</v>
      </c>
      <c r="AF10" s="201">
        <f t="shared" si="19"/>
        <v>0</v>
      </c>
      <c r="AG10" s="212">
        <f t="shared" si="20"/>
        <v>4</v>
      </c>
      <c r="AH10" s="113">
        <v>4</v>
      </c>
      <c r="AI10" s="201">
        <f>AH10/AL10</f>
        <v>1</v>
      </c>
      <c r="AJ10" s="112">
        <v>0</v>
      </c>
      <c r="AK10" s="201">
        <f>AJ10/AL10</f>
        <v>0</v>
      </c>
      <c r="AL10" s="212">
        <f t="shared" si="0"/>
        <v>4</v>
      </c>
      <c r="AM10" s="113">
        <v>4</v>
      </c>
      <c r="AN10" s="201">
        <f t="shared" si="21"/>
        <v>1</v>
      </c>
      <c r="AO10" s="112">
        <v>0</v>
      </c>
      <c r="AP10" s="201">
        <f t="shared" si="22"/>
        <v>0</v>
      </c>
      <c r="AQ10" s="212">
        <f t="shared" si="23"/>
        <v>4</v>
      </c>
      <c r="AR10" s="113">
        <v>4</v>
      </c>
      <c r="AS10" s="201">
        <f>AR10/AV10</f>
        <v>1</v>
      </c>
      <c r="AT10" s="112">
        <v>0</v>
      </c>
      <c r="AU10" s="201">
        <f>AT10/AV10</f>
        <v>0</v>
      </c>
      <c r="AV10" s="212">
        <f t="shared" si="1"/>
        <v>4</v>
      </c>
      <c r="AW10" s="113">
        <v>3</v>
      </c>
      <c r="AX10" s="201">
        <f>AW10/BA10</f>
        <v>1</v>
      </c>
      <c r="AY10" s="112">
        <v>0</v>
      </c>
      <c r="AZ10" s="201">
        <f>AY10/BA10</f>
        <v>0</v>
      </c>
      <c r="BA10" s="212">
        <f t="shared" si="2"/>
        <v>3</v>
      </c>
      <c r="BB10" s="113">
        <v>4</v>
      </c>
      <c r="BC10" s="201">
        <f>BB10/BF10</f>
        <v>0.66666666666666663</v>
      </c>
      <c r="BD10" s="112">
        <v>2</v>
      </c>
      <c r="BE10" s="201">
        <f>BD10/BF10</f>
        <v>0.33333333333333331</v>
      </c>
      <c r="BF10" s="212">
        <f t="shared" si="24"/>
        <v>6</v>
      </c>
      <c r="BG10" s="113">
        <v>4</v>
      </c>
      <c r="BH10" s="201">
        <f>BG10/BK10</f>
        <v>0.5714285714285714</v>
      </c>
      <c r="BI10" s="112">
        <v>3</v>
      </c>
      <c r="BJ10" s="201">
        <f>BI10/BK10</f>
        <v>0.42857142857142855</v>
      </c>
      <c r="BK10" s="212">
        <f t="shared" si="25"/>
        <v>7</v>
      </c>
      <c r="BL10" s="123">
        <f t="shared" si="26"/>
        <v>1</v>
      </c>
      <c r="BM10" s="123">
        <f t="shared" si="27"/>
        <v>4</v>
      </c>
    </row>
    <row r="11" spans="1:67" s="118" customFormat="1" x14ac:dyDescent="0.2">
      <c r="A11" s="49"/>
      <c r="B11" s="273" t="s">
        <v>271</v>
      </c>
      <c r="C11" s="52" t="s">
        <v>52</v>
      </c>
      <c r="D11" s="113">
        <v>0</v>
      </c>
      <c r="E11" s="201">
        <v>0</v>
      </c>
      <c r="F11" s="112">
        <v>0</v>
      </c>
      <c r="G11" s="258">
        <v>0</v>
      </c>
      <c r="H11" s="212">
        <f t="shared" ref="H11" si="47">SUM(D11,F11)</f>
        <v>0</v>
      </c>
      <c r="I11" s="113">
        <v>0</v>
      </c>
      <c r="J11" s="201">
        <v>0</v>
      </c>
      <c r="K11" s="112">
        <v>0</v>
      </c>
      <c r="L11" s="258">
        <v>0</v>
      </c>
      <c r="M11" s="212">
        <f t="shared" ref="M11" si="48">SUM(I11,K11)</f>
        <v>0</v>
      </c>
      <c r="N11" s="113">
        <v>0</v>
      </c>
      <c r="O11" s="201">
        <v>0</v>
      </c>
      <c r="P11" s="112">
        <v>0</v>
      </c>
      <c r="Q11" s="258">
        <v>0</v>
      </c>
      <c r="R11" s="212">
        <f t="shared" ref="R11" si="49">SUM(N11,P11)</f>
        <v>0</v>
      </c>
      <c r="S11" s="113">
        <v>0</v>
      </c>
      <c r="T11" s="201">
        <v>0</v>
      </c>
      <c r="U11" s="112">
        <v>0</v>
      </c>
      <c r="V11" s="258">
        <v>0</v>
      </c>
      <c r="W11" s="212">
        <f t="shared" ref="W11" si="50">SUM(S11,U11)</f>
        <v>0</v>
      </c>
      <c r="X11" s="113">
        <v>0</v>
      </c>
      <c r="Y11" s="201">
        <v>0</v>
      </c>
      <c r="Z11" s="112">
        <v>0</v>
      </c>
      <c r="AA11" s="258">
        <v>0</v>
      </c>
      <c r="AB11" s="212">
        <f t="shared" ref="AB11" si="51">SUM(X11,Z11)</f>
        <v>0</v>
      </c>
      <c r="AC11" s="113">
        <v>0</v>
      </c>
      <c r="AD11" s="201">
        <v>0</v>
      </c>
      <c r="AE11" s="112">
        <v>0</v>
      </c>
      <c r="AF11" s="201">
        <v>0</v>
      </c>
      <c r="AG11" s="212">
        <f t="shared" ref="AG11" si="52">SUM(AC11,AE11)</f>
        <v>0</v>
      </c>
      <c r="AH11" s="113">
        <v>0</v>
      </c>
      <c r="AI11" s="201">
        <v>0</v>
      </c>
      <c r="AJ11" s="112">
        <v>0</v>
      </c>
      <c r="AK11" s="201">
        <v>0</v>
      </c>
      <c r="AL11" s="212">
        <f t="shared" si="0"/>
        <v>0</v>
      </c>
      <c r="AM11" s="113">
        <v>0</v>
      </c>
      <c r="AN11" s="201">
        <v>0</v>
      </c>
      <c r="AO11" s="112">
        <v>0</v>
      </c>
      <c r="AP11" s="201">
        <v>0</v>
      </c>
      <c r="AQ11" s="212">
        <f t="shared" ref="AQ11" si="53">SUM(AM11,AO11)</f>
        <v>0</v>
      </c>
      <c r="AR11" s="113">
        <v>0</v>
      </c>
      <c r="AS11" s="201">
        <v>0</v>
      </c>
      <c r="AT11" s="112">
        <v>0</v>
      </c>
      <c r="AU11" s="201">
        <v>0</v>
      </c>
      <c r="AV11" s="212">
        <f t="shared" ref="AV11" si="54">SUM(AR11,AT11)</f>
        <v>0</v>
      </c>
      <c r="AW11" s="113">
        <v>0</v>
      </c>
      <c r="AX11" s="201">
        <v>0</v>
      </c>
      <c r="AY11" s="112">
        <v>0</v>
      </c>
      <c r="AZ11" s="201">
        <v>0</v>
      </c>
      <c r="BA11" s="212">
        <f t="shared" ref="BA11" si="55">SUM(AW11,AY11)</f>
        <v>0</v>
      </c>
      <c r="BB11" s="113">
        <v>0</v>
      </c>
      <c r="BC11" s="201">
        <v>0</v>
      </c>
      <c r="BD11" s="112">
        <v>0</v>
      </c>
      <c r="BE11" s="201">
        <v>0</v>
      </c>
      <c r="BF11" s="212">
        <f t="shared" si="24"/>
        <v>0</v>
      </c>
      <c r="BG11" s="113">
        <v>0</v>
      </c>
      <c r="BH11" s="201">
        <v>0</v>
      </c>
      <c r="BI11" s="112">
        <v>0</v>
      </c>
      <c r="BJ11" s="201">
        <v>0</v>
      </c>
      <c r="BK11" s="212">
        <f t="shared" ref="BK11" si="56">SUM(BG11,BI11)</f>
        <v>0</v>
      </c>
      <c r="BL11" s="123">
        <f t="shared" si="26"/>
        <v>0</v>
      </c>
      <c r="BM11" s="123">
        <f t="shared" si="27"/>
        <v>0</v>
      </c>
    </row>
    <row r="12" spans="1:67" x14ac:dyDescent="0.2">
      <c r="A12" s="49" t="s">
        <v>164</v>
      </c>
      <c r="B12" s="273" t="s">
        <v>216</v>
      </c>
      <c r="C12" s="52" t="s">
        <v>52</v>
      </c>
      <c r="D12" s="113">
        <v>0</v>
      </c>
      <c r="E12" s="201">
        <v>0</v>
      </c>
      <c r="F12" s="112">
        <v>0</v>
      </c>
      <c r="G12" s="258">
        <v>0</v>
      </c>
      <c r="H12" s="212">
        <f t="shared" si="5"/>
        <v>0</v>
      </c>
      <c r="I12" s="113">
        <v>0</v>
      </c>
      <c r="J12" s="201">
        <v>0</v>
      </c>
      <c r="K12" s="112">
        <v>0</v>
      </c>
      <c r="L12" s="258">
        <v>0</v>
      </c>
      <c r="M12" s="212">
        <f t="shared" si="8"/>
        <v>0</v>
      </c>
      <c r="N12" s="113">
        <v>0</v>
      </c>
      <c r="O12" s="201">
        <v>0</v>
      </c>
      <c r="P12" s="112">
        <v>0</v>
      </c>
      <c r="Q12" s="258">
        <v>0</v>
      </c>
      <c r="R12" s="212">
        <f t="shared" si="11"/>
        <v>0</v>
      </c>
      <c r="S12" s="113">
        <v>0</v>
      </c>
      <c r="T12" s="201">
        <v>0</v>
      </c>
      <c r="U12" s="112">
        <v>0</v>
      </c>
      <c r="V12" s="258">
        <v>0</v>
      </c>
      <c r="W12" s="212">
        <f t="shared" si="14"/>
        <v>0</v>
      </c>
      <c r="X12" s="113">
        <v>0</v>
      </c>
      <c r="Y12" s="201">
        <v>0</v>
      </c>
      <c r="Z12" s="112">
        <v>0</v>
      </c>
      <c r="AA12" s="258">
        <v>0</v>
      </c>
      <c r="AB12" s="212">
        <f t="shared" si="17"/>
        <v>0</v>
      </c>
      <c r="AC12" s="113">
        <v>0</v>
      </c>
      <c r="AD12" s="201">
        <v>0</v>
      </c>
      <c r="AE12" s="112">
        <v>0</v>
      </c>
      <c r="AF12" s="201">
        <v>0</v>
      </c>
      <c r="AG12" s="212">
        <f t="shared" si="20"/>
        <v>0</v>
      </c>
      <c r="AH12" s="113">
        <v>0</v>
      </c>
      <c r="AI12" s="201">
        <v>0</v>
      </c>
      <c r="AJ12" s="112">
        <v>0</v>
      </c>
      <c r="AK12" s="201">
        <v>0</v>
      </c>
      <c r="AL12" s="212">
        <f t="shared" si="0"/>
        <v>0</v>
      </c>
      <c r="AM12" s="113">
        <v>0</v>
      </c>
      <c r="AN12" s="201">
        <v>0</v>
      </c>
      <c r="AO12" s="112">
        <v>0</v>
      </c>
      <c r="AP12" s="201">
        <v>0</v>
      </c>
      <c r="AQ12" s="212">
        <f t="shared" si="23"/>
        <v>0</v>
      </c>
      <c r="AR12" s="113">
        <v>0</v>
      </c>
      <c r="AS12" s="201">
        <v>0</v>
      </c>
      <c r="AT12" s="112">
        <v>0</v>
      </c>
      <c r="AU12" s="201">
        <v>0</v>
      </c>
      <c r="AV12" s="212">
        <f t="shared" si="1"/>
        <v>0</v>
      </c>
      <c r="AW12" s="113">
        <v>0</v>
      </c>
      <c r="AX12" s="201">
        <v>0</v>
      </c>
      <c r="AY12" s="112">
        <v>0</v>
      </c>
      <c r="AZ12" s="201">
        <v>0</v>
      </c>
      <c r="BA12" s="212">
        <f t="shared" si="2"/>
        <v>0</v>
      </c>
      <c r="BB12" s="113">
        <v>0</v>
      </c>
      <c r="BC12" s="201">
        <v>0</v>
      </c>
      <c r="BD12" s="112">
        <v>0</v>
      </c>
      <c r="BE12" s="201">
        <v>0</v>
      </c>
      <c r="BF12" s="212">
        <f t="shared" si="24"/>
        <v>0</v>
      </c>
      <c r="BG12" s="113">
        <v>0</v>
      </c>
      <c r="BH12" s="201">
        <v>0</v>
      </c>
      <c r="BI12" s="112">
        <v>0</v>
      </c>
      <c r="BJ12" s="201">
        <v>0</v>
      </c>
      <c r="BK12" s="212">
        <f t="shared" si="25"/>
        <v>0</v>
      </c>
      <c r="BL12" s="123">
        <f t="shared" si="26"/>
        <v>0</v>
      </c>
      <c r="BM12" s="123">
        <f t="shared" si="27"/>
        <v>0</v>
      </c>
    </row>
    <row r="13" spans="1:67" s="65" customFormat="1" x14ac:dyDescent="0.2">
      <c r="A13" s="63" t="s">
        <v>164</v>
      </c>
      <c r="B13" s="273" t="s">
        <v>217</v>
      </c>
      <c r="C13" s="64" t="s">
        <v>158</v>
      </c>
      <c r="D13" s="114">
        <v>0</v>
      </c>
      <c r="E13" s="201">
        <v>0</v>
      </c>
      <c r="F13" s="115">
        <v>0</v>
      </c>
      <c r="G13" s="258">
        <v>0</v>
      </c>
      <c r="H13" s="212">
        <f t="shared" si="5"/>
        <v>0</v>
      </c>
      <c r="I13" s="114">
        <v>0</v>
      </c>
      <c r="J13" s="201">
        <v>0</v>
      </c>
      <c r="K13" s="115">
        <v>0</v>
      </c>
      <c r="L13" s="258">
        <v>0</v>
      </c>
      <c r="M13" s="212">
        <f t="shared" si="8"/>
        <v>0</v>
      </c>
      <c r="N13" s="114">
        <v>0</v>
      </c>
      <c r="O13" s="201">
        <v>0</v>
      </c>
      <c r="P13" s="115">
        <v>0</v>
      </c>
      <c r="Q13" s="258">
        <v>0</v>
      </c>
      <c r="R13" s="212">
        <f t="shared" si="11"/>
        <v>0</v>
      </c>
      <c r="S13" s="114">
        <v>0</v>
      </c>
      <c r="T13" s="201">
        <v>0</v>
      </c>
      <c r="U13" s="115">
        <v>0</v>
      </c>
      <c r="V13" s="258">
        <v>0</v>
      </c>
      <c r="W13" s="212">
        <f t="shared" si="14"/>
        <v>0</v>
      </c>
      <c r="X13" s="114">
        <v>0</v>
      </c>
      <c r="Y13" s="201">
        <v>0</v>
      </c>
      <c r="Z13" s="115">
        <v>0</v>
      </c>
      <c r="AA13" s="258">
        <v>0</v>
      </c>
      <c r="AB13" s="212">
        <f t="shared" si="17"/>
        <v>0</v>
      </c>
      <c r="AC13" s="114">
        <v>0</v>
      </c>
      <c r="AD13" s="201">
        <v>0</v>
      </c>
      <c r="AE13" s="115">
        <v>0</v>
      </c>
      <c r="AF13" s="201">
        <v>0</v>
      </c>
      <c r="AG13" s="212">
        <f t="shared" si="20"/>
        <v>0</v>
      </c>
      <c r="AH13" s="114">
        <v>0</v>
      </c>
      <c r="AI13" s="201">
        <v>0</v>
      </c>
      <c r="AJ13" s="115">
        <v>0</v>
      </c>
      <c r="AK13" s="201">
        <v>0</v>
      </c>
      <c r="AL13" s="212">
        <f t="shared" si="0"/>
        <v>0</v>
      </c>
      <c r="AM13" s="114">
        <v>0</v>
      </c>
      <c r="AN13" s="201">
        <v>0</v>
      </c>
      <c r="AO13" s="115">
        <v>0</v>
      </c>
      <c r="AP13" s="201">
        <v>0</v>
      </c>
      <c r="AQ13" s="212">
        <f t="shared" si="23"/>
        <v>0</v>
      </c>
      <c r="AR13" s="114">
        <v>0</v>
      </c>
      <c r="AS13" s="201">
        <v>0</v>
      </c>
      <c r="AT13" s="115">
        <v>0</v>
      </c>
      <c r="AU13" s="201">
        <v>0</v>
      </c>
      <c r="AV13" s="212">
        <f t="shared" si="1"/>
        <v>0</v>
      </c>
      <c r="AW13" s="114">
        <v>0</v>
      </c>
      <c r="AX13" s="201">
        <v>0</v>
      </c>
      <c r="AY13" s="115">
        <v>0</v>
      </c>
      <c r="AZ13" s="201">
        <v>0</v>
      </c>
      <c r="BA13" s="212">
        <f t="shared" si="2"/>
        <v>0</v>
      </c>
      <c r="BB13" s="114">
        <v>0</v>
      </c>
      <c r="BC13" s="201">
        <v>0</v>
      </c>
      <c r="BD13" s="115">
        <v>0</v>
      </c>
      <c r="BE13" s="201">
        <v>0</v>
      </c>
      <c r="BF13" s="212">
        <f t="shared" si="24"/>
        <v>0</v>
      </c>
      <c r="BG13" s="114">
        <v>0</v>
      </c>
      <c r="BH13" s="201">
        <v>0</v>
      </c>
      <c r="BI13" s="115">
        <v>0</v>
      </c>
      <c r="BJ13" s="201">
        <v>0</v>
      </c>
      <c r="BK13" s="212">
        <f t="shared" si="25"/>
        <v>0</v>
      </c>
      <c r="BL13" s="123">
        <f t="shared" si="26"/>
        <v>0</v>
      </c>
      <c r="BM13" s="123">
        <f t="shared" si="27"/>
        <v>0</v>
      </c>
    </row>
    <row r="14" spans="1:67" x14ac:dyDescent="0.2">
      <c r="A14" s="50" t="s">
        <v>145</v>
      </c>
      <c r="B14" s="274" t="s">
        <v>218</v>
      </c>
      <c r="C14" s="53" t="s">
        <v>52</v>
      </c>
      <c r="D14" s="113">
        <v>0</v>
      </c>
      <c r="E14" s="201">
        <f t="shared" ref="E14:E20" si="57">D14/H14</f>
        <v>0</v>
      </c>
      <c r="F14" s="112">
        <v>1</v>
      </c>
      <c r="G14" s="258">
        <f t="shared" ref="G14:G20" si="58">F14/H14</f>
        <v>1</v>
      </c>
      <c r="H14" s="212">
        <f t="shared" si="5"/>
        <v>1</v>
      </c>
      <c r="I14" s="113">
        <v>0</v>
      </c>
      <c r="J14" s="201">
        <f t="shared" ref="J14:J21" si="59">I14/M14</f>
        <v>0</v>
      </c>
      <c r="K14" s="112">
        <v>1</v>
      </c>
      <c r="L14" s="258">
        <f t="shared" ref="L14:L20" si="60">K14/M14</f>
        <v>1</v>
      </c>
      <c r="M14" s="212">
        <f t="shared" si="8"/>
        <v>1</v>
      </c>
      <c r="N14" s="113">
        <v>0</v>
      </c>
      <c r="O14" s="201">
        <f t="shared" ref="O14:O23" si="61">N14/R14</f>
        <v>0</v>
      </c>
      <c r="P14" s="112">
        <v>1</v>
      </c>
      <c r="Q14" s="258">
        <f t="shared" ref="Q14:Q20" si="62">P14/R14</f>
        <v>1</v>
      </c>
      <c r="R14" s="212">
        <f t="shared" si="11"/>
        <v>1</v>
      </c>
      <c r="S14" s="113">
        <v>0</v>
      </c>
      <c r="T14" s="201">
        <f t="shared" ref="T14:T21" si="63">S14/W14</f>
        <v>0</v>
      </c>
      <c r="U14" s="112">
        <v>1</v>
      </c>
      <c r="V14" s="258">
        <f t="shared" ref="V14:V20" si="64">U14/W14</f>
        <v>1</v>
      </c>
      <c r="W14" s="212">
        <f t="shared" si="14"/>
        <v>1</v>
      </c>
      <c r="X14" s="113">
        <v>0</v>
      </c>
      <c r="Y14" s="201">
        <f t="shared" si="15"/>
        <v>0</v>
      </c>
      <c r="Z14" s="112">
        <v>1</v>
      </c>
      <c r="AA14" s="258">
        <f t="shared" si="16"/>
        <v>1</v>
      </c>
      <c r="AB14" s="212">
        <f t="shared" si="17"/>
        <v>1</v>
      </c>
      <c r="AC14" s="113">
        <v>0</v>
      </c>
      <c r="AD14" s="201">
        <f t="shared" si="18"/>
        <v>0</v>
      </c>
      <c r="AE14" s="112">
        <v>1</v>
      </c>
      <c r="AF14" s="201">
        <f t="shared" si="19"/>
        <v>1</v>
      </c>
      <c r="AG14" s="212">
        <f t="shared" si="20"/>
        <v>1</v>
      </c>
      <c r="AH14" s="113">
        <v>0</v>
      </c>
      <c r="AI14" s="201">
        <f>AH14/AL14</f>
        <v>0</v>
      </c>
      <c r="AJ14" s="112">
        <v>1</v>
      </c>
      <c r="AK14" s="201">
        <f>AJ14/AL14</f>
        <v>1</v>
      </c>
      <c r="AL14" s="212">
        <f t="shared" si="0"/>
        <v>1</v>
      </c>
      <c r="AM14" s="113">
        <v>0</v>
      </c>
      <c r="AN14" s="201">
        <f t="shared" si="21"/>
        <v>0</v>
      </c>
      <c r="AO14" s="112">
        <v>1</v>
      </c>
      <c r="AP14" s="201">
        <f t="shared" si="22"/>
        <v>1</v>
      </c>
      <c r="AQ14" s="212">
        <f t="shared" si="23"/>
        <v>1</v>
      </c>
      <c r="AR14" s="113">
        <v>0</v>
      </c>
      <c r="AS14" s="201">
        <f>AR14/AV14</f>
        <v>0</v>
      </c>
      <c r="AT14" s="112">
        <v>1</v>
      </c>
      <c r="AU14" s="201">
        <f>AT14/AV14</f>
        <v>1</v>
      </c>
      <c r="AV14" s="212">
        <f t="shared" si="1"/>
        <v>1</v>
      </c>
      <c r="AW14" s="113">
        <v>0</v>
      </c>
      <c r="AX14" s="201">
        <f>AW14/BA14</f>
        <v>0</v>
      </c>
      <c r="AY14" s="112">
        <v>1</v>
      </c>
      <c r="AZ14" s="201">
        <f>AY14/BA14</f>
        <v>1</v>
      </c>
      <c r="BA14" s="212">
        <f t="shared" si="2"/>
        <v>1</v>
      </c>
      <c r="BB14" s="113">
        <v>0</v>
      </c>
      <c r="BC14" s="201">
        <v>0</v>
      </c>
      <c r="BD14" s="112">
        <v>0</v>
      </c>
      <c r="BE14" s="201">
        <v>0</v>
      </c>
      <c r="BF14" s="212">
        <f t="shared" si="24"/>
        <v>0</v>
      </c>
      <c r="BG14" s="113">
        <v>0</v>
      </c>
      <c r="BH14" s="201">
        <v>0</v>
      </c>
      <c r="BI14" s="112">
        <v>0</v>
      </c>
      <c r="BJ14" s="201">
        <v>0</v>
      </c>
      <c r="BK14" s="212">
        <f t="shared" si="25"/>
        <v>0</v>
      </c>
      <c r="BL14" s="123">
        <f t="shared" si="26"/>
        <v>0</v>
      </c>
      <c r="BM14" s="123">
        <f t="shared" si="27"/>
        <v>-1</v>
      </c>
    </row>
    <row r="15" spans="1:67" s="65" customFormat="1" x14ac:dyDescent="0.2">
      <c r="A15" s="66" t="s">
        <v>165</v>
      </c>
      <c r="B15" s="274" t="s">
        <v>218</v>
      </c>
      <c r="C15" s="67" t="s">
        <v>158</v>
      </c>
      <c r="D15" s="114">
        <v>0</v>
      </c>
      <c r="E15" s="201">
        <v>0</v>
      </c>
      <c r="F15" s="115">
        <v>0</v>
      </c>
      <c r="G15" s="258">
        <v>0</v>
      </c>
      <c r="H15" s="212">
        <f t="shared" si="5"/>
        <v>0</v>
      </c>
      <c r="I15" s="114">
        <v>0</v>
      </c>
      <c r="J15" s="201">
        <v>0</v>
      </c>
      <c r="K15" s="115">
        <v>0</v>
      </c>
      <c r="L15" s="258">
        <v>0</v>
      </c>
      <c r="M15" s="212">
        <f t="shared" si="8"/>
        <v>0</v>
      </c>
      <c r="N15" s="114">
        <v>0</v>
      </c>
      <c r="O15" s="201">
        <v>0</v>
      </c>
      <c r="P15" s="115">
        <v>0</v>
      </c>
      <c r="Q15" s="258">
        <v>0</v>
      </c>
      <c r="R15" s="212">
        <f t="shared" si="11"/>
        <v>0</v>
      </c>
      <c r="S15" s="114">
        <v>0</v>
      </c>
      <c r="T15" s="201">
        <v>0</v>
      </c>
      <c r="U15" s="115">
        <v>0</v>
      </c>
      <c r="V15" s="258">
        <v>0</v>
      </c>
      <c r="W15" s="212">
        <f t="shared" si="14"/>
        <v>0</v>
      </c>
      <c r="X15" s="114">
        <v>0</v>
      </c>
      <c r="Y15" s="201">
        <v>0</v>
      </c>
      <c r="Z15" s="115">
        <v>0</v>
      </c>
      <c r="AA15" s="258">
        <v>0</v>
      </c>
      <c r="AB15" s="212">
        <f t="shared" si="17"/>
        <v>0</v>
      </c>
      <c r="AC15" s="114">
        <v>0</v>
      </c>
      <c r="AD15" s="201">
        <v>0</v>
      </c>
      <c r="AE15" s="115">
        <v>0</v>
      </c>
      <c r="AF15" s="201">
        <v>0</v>
      </c>
      <c r="AG15" s="212">
        <f t="shared" si="20"/>
        <v>0</v>
      </c>
      <c r="AH15" s="114">
        <v>0</v>
      </c>
      <c r="AI15" s="201">
        <v>0</v>
      </c>
      <c r="AJ15" s="115">
        <v>0</v>
      </c>
      <c r="AK15" s="201">
        <v>0</v>
      </c>
      <c r="AL15" s="212">
        <f t="shared" si="0"/>
        <v>0</v>
      </c>
      <c r="AM15" s="114">
        <v>0</v>
      </c>
      <c r="AN15" s="201">
        <v>0</v>
      </c>
      <c r="AO15" s="115">
        <v>0</v>
      </c>
      <c r="AP15" s="201">
        <v>0</v>
      </c>
      <c r="AQ15" s="212">
        <f t="shared" si="23"/>
        <v>0</v>
      </c>
      <c r="AR15" s="114">
        <v>0</v>
      </c>
      <c r="AS15" s="201">
        <v>0</v>
      </c>
      <c r="AT15" s="115">
        <v>0</v>
      </c>
      <c r="AU15" s="201">
        <v>0</v>
      </c>
      <c r="AV15" s="212">
        <f t="shared" si="1"/>
        <v>0</v>
      </c>
      <c r="AW15" s="114">
        <v>0</v>
      </c>
      <c r="AX15" s="201">
        <v>0</v>
      </c>
      <c r="AY15" s="115">
        <v>0</v>
      </c>
      <c r="AZ15" s="201">
        <v>0</v>
      </c>
      <c r="BA15" s="212">
        <f t="shared" si="2"/>
        <v>0</v>
      </c>
      <c r="BB15" s="114">
        <v>0</v>
      </c>
      <c r="BC15" s="201">
        <v>0</v>
      </c>
      <c r="BD15" s="115">
        <v>0</v>
      </c>
      <c r="BE15" s="201">
        <v>0</v>
      </c>
      <c r="BF15" s="212">
        <f t="shared" si="24"/>
        <v>0</v>
      </c>
      <c r="BG15" s="114">
        <v>0</v>
      </c>
      <c r="BH15" s="201">
        <v>0</v>
      </c>
      <c r="BI15" s="115">
        <v>0</v>
      </c>
      <c r="BJ15" s="201">
        <v>0</v>
      </c>
      <c r="BK15" s="212">
        <f t="shared" si="25"/>
        <v>0</v>
      </c>
      <c r="BL15" s="123">
        <f t="shared" si="26"/>
        <v>0</v>
      </c>
      <c r="BM15" s="123">
        <f t="shared" si="27"/>
        <v>0</v>
      </c>
    </row>
    <row r="16" spans="1:67" x14ac:dyDescent="0.2">
      <c r="A16" s="50" t="s">
        <v>146</v>
      </c>
      <c r="B16" s="274" t="s">
        <v>219</v>
      </c>
      <c r="C16" s="53" t="s">
        <v>52</v>
      </c>
      <c r="D16" s="113">
        <v>0</v>
      </c>
      <c r="E16" s="201">
        <v>0</v>
      </c>
      <c r="F16" s="112">
        <v>0</v>
      </c>
      <c r="G16" s="258">
        <v>0</v>
      </c>
      <c r="H16" s="212">
        <f t="shared" si="5"/>
        <v>0</v>
      </c>
      <c r="I16" s="113">
        <v>0</v>
      </c>
      <c r="J16" s="201">
        <v>0</v>
      </c>
      <c r="K16" s="112">
        <v>0</v>
      </c>
      <c r="L16" s="258">
        <v>0</v>
      </c>
      <c r="M16" s="212">
        <f t="shared" si="8"/>
        <v>0</v>
      </c>
      <c r="N16" s="113">
        <v>0</v>
      </c>
      <c r="O16" s="201">
        <v>0</v>
      </c>
      <c r="P16" s="112">
        <v>0</v>
      </c>
      <c r="Q16" s="258">
        <v>0</v>
      </c>
      <c r="R16" s="212">
        <f t="shared" si="11"/>
        <v>0</v>
      </c>
      <c r="S16" s="113">
        <v>0</v>
      </c>
      <c r="T16" s="201">
        <v>0</v>
      </c>
      <c r="U16" s="112">
        <v>0</v>
      </c>
      <c r="V16" s="258">
        <v>0</v>
      </c>
      <c r="W16" s="212">
        <f t="shared" si="14"/>
        <v>0</v>
      </c>
      <c r="X16" s="113">
        <v>0</v>
      </c>
      <c r="Y16" s="201">
        <v>0</v>
      </c>
      <c r="Z16" s="112">
        <v>0</v>
      </c>
      <c r="AA16" s="258">
        <v>0</v>
      </c>
      <c r="AB16" s="212">
        <f t="shared" si="17"/>
        <v>0</v>
      </c>
      <c r="AC16" s="113">
        <v>0</v>
      </c>
      <c r="AD16" s="201">
        <v>0</v>
      </c>
      <c r="AE16" s="112">
        <v>0</v>
      </c>
      <c r="AF16" s="201">
        <v>0</v>
      </c>
      <c r="AG16" s="212">
        <f t="shared" si="20"/>
        <v>0</v>
      </c>
      <c r="AH16" s="113">
        <v>0</v>
      </c>
      <c r="AI16" s="201">
        <v>0</v>
      </c>
      <c r="AJ16" s="112">
        <v>0</v>
      </c>
      <c r="AK16" s="201">
        <v>0</v>
      </c>
      <c r="AL16" s="212">
        <f t="shared" si="0"/>
        <v>0</v>
      </c>
      <c r="AM16" s="113">
        <v>0</v>
      </c>
      <c r="AN16" s="201">
        <v>0</v>
      </c>
      <c r="AO16" s="112">
        <v>0</v>
      </c>
      <c r="AP16" s="201">
        <v>0</v>
      </c>
      <c r="AQ16" s="212">
        <f t="shared" si="23"/>
        <v>0</v>
      </c>
      <c r="AR16" s="113">
        <v>0</v>
      </c>
      <c r="AS16" s="201">
        <v>0</v>
      </c>
      <c r="AT16" s="112">
        <v>0</v>
      </c>
      <c r="AU16" s="201">
        <v>0</v>
      </c>
      <c r="AV16" s="212">
        <f t="shared" si="1"/>
        <v>0</v>
      </c>
      <c r="AW16" s="113">
        <v>0</v>
      </c>
      <c r="AX16" s="201">
        <v>0</v>
      </c>
      <c r="AY16" s="112">
        <v>0</v>
      </c>
      <c r="AZ16" s="201">
        <v>0</v>
      </c>
      <c r="BA16" s="212">
        <f t="shared" si="2"/>
        <v>0</v>
      </c>
      <c r="BB16" s="113">
        <v>0</v>
      </c>
      <c r="BC16" s="201">
        <v>0</v>
      </c>
      <c r="BD16" s="112">
        <v>0</v>
      </c>
      <c r="BE16" s="201">
        <v>0</v>
      </c>
      <c r="BF16" s="212">
        <f t="shared" si="24"/>
        <v>0</v>
      </c>
      <c r="BG16" s="113">
        <v>0</v>
      </c>
      <c r="BH16" s="201">
        <v>0</v>
      </c>
      <c r="BI16" s="112">
        <v>0</v>
      </c>
      <c r="BJ16" s="201">
        <v>0</v>
      </c>
      <c r="BK16" s="212">
        <f t="shared" si="25"/>
        <v>0</v>
      </c>
      <c r="BL16" s="123">
        <f t="shared" si="26"/>
        <v>0</v>
      </c>
      <c r="BM16" s="123">
        <f t="shared" si="27"/>
        <v>0</v>
      </c>
    </row>
    <row r="17" spans="1:65" x14ac:dyDescent="0.2">
      <c r="A17" s="50" t="s">
        <v>146</v>
      </c>
      <c r="B17" s="274" t="s">
        <v>220</v>
      </c>
      <c r="C17" s="53" t="s">
        <v>52</v>
      </c>
      <c r="D17" s="113">
        <v>1</v>
      </c>
      <c r="E17" s="201">
        <f t="shared" si="57"/>
        <v>1</v>
      </c>
      <c r="F17" s="112">
        <v>0</v>
      </c>
      <c r="G17" s="258">
        <f t="shared" si="58"/>
        <v>0</v>
      </c>
      <c r="H17" s="212">
        <f t="shared" si="5"/>
        <v>1</v>
      </c>
      <c r="I17" s="113">
        <v>1</v>
      </c>
      <c r="J17" s="201">
        <f t="shared" si="59"/>
        <v>1</v>
      </c>
      <c r="K17" s="112">
        <v>0</v>
      </c>
      <c r="L17" s="258">
        <f t="shared" si="60"/>
        <v>0</v>
      </c>
      <c r="M17" s="212">
        <f t="shared" si="8"/>
        <v>1</v>
      </c>
      <c r="N17" s="113">
        <v>1</v>
      </c>
      <c r="O17" s="201">
        <f t="shared" si="61"/>
        <v>1</v>
      </c>
      <c r="P17" s="112">
        <v>0</v>
      </c>
      <c r="Q17" s="258">
        <f t="shared" si="62"/>
        <v>0</v>
      </c>
      <c r="R17" s="212">
        <f t="shared" si="11"/>
        <v>1</v>
      </c>
      <c r="S17" s="113">
        <v>1</v>
      </c>
      <c r="T17" s="201">
        <f t="shared" si="63"/>
        <v>1</v>
      </c>
      <c r="U17" s="112">
        <v>0</v>
      </c>
      <c r="V17" s="258">
        <f t="shared" si="64"/>
        <v>0</v>
      </c>
      <c r="W17" s="212">
        <f t="shared" si="14"/>
        <v>1</v>
      </c>
      <c r="X17" s="113">
        <v>1</v>
      </c>
      <c r="Y17" s="201">
        <f t="shared" si="15"/>
        <v>1</v>
      </c>
      <c r="Z17" s="112">
        <v>0</v>
      </c>
      <c r="AA17" s="258">
        <f t="shared" si="16"/>
        <v>0</v>
      </c>
      <c r="AB17" s="212">
        <f t="shared" si="17"/>
        <v>1</v>
      </c>
      <c r="AC17" s="113">
        <v>1</v>
      </c>
      <c r="AD17" s="201">
        <f t="shared" si="18"/>
        <v>1</v>
      </c>
      <c r="AE17" s="112">
        <v>0</v>
      </c>
      <c r="AF17" s="201">
        <f t="shared" si="19"/>
        <v>0</v>
      </c>
      <c r="AG17" s="212">
        <f t="shared" si="20"/>
        <v>1</v>
      </c>
      <c r="AH17" s="113">
        <v>1</v>
      </c>
      <c r="AI17" s="201">
        <v>0</v>
      </c>
      <c r="AJ17" s="112">
        <v>0</v>
      </c>
      <c r="AK17" s="201">
        <v>0</v>
      </c>
      <c r="AL17" s="212">
        <f t="shared" si="0"/>
        <v>1</v>
      </c>
      <c r="AM17" s="113">
        <v>1</v>
      </c>
      <c r="AN17" s="201">
        <v>0</v>
      </c>
      <c r="AO17" s="112">
        <v>0</v>
      </c>
      <c r="AP17" s="201">
        <v>0</v>
      </c>
      <c r="AQ17" s="212">
        <f t="shared" si="23"/>
        <v>1</v>
      </c>
      <c r="AR17" s="113">
        <v>1</v>
      </c>
      <c r="AS17" s="201">
        <v>0</v>
      </c>
      <c r="AT17" s="112">
        <v>0</v>
      </c>
      <c r="AU17" s="201">
        <v>0</v>
      </c>
      <c r="AV17" s="212">
        <f t="shared" si="1"/>
        <v>1</v>
      </c>
      <c r="AW17" s="113">
        <v>1</v>
      </c>
      <c r="AX17" s="201">
        <v>0</v>
      </c>
      <c r="AY17" s="112">
        <v>0</v>
      </c>
      <c r="AZ17" s="201">
        <v>0</v>
      </c>
      <c r="BA17" s="212">
        <f t="shared" si="2"/>
        <v>1</v>
      </c>
      <c r="BB17" s="113">
        <v>0</v>
      </c>
      <c r="BC17" s="201">
        <v>0</v>
      </c>
      <c r="BD17" s="112">
        <v>0</v>
      </c>
      <c r="BE17" s="201">
        <v>0</v>
      </c>
      <c r="BF17" s="212">
        <f t="shared" si="24"/>
        <v>0</v>
      </c>
      <c r="BG17" s="113">
        <v>0</v>
      </c>
      <c r="BH17" s="201">
        <v>0</v>
      </c>
      <c r="BI17" s="112">
        <v>0</v>
      </c>
      <c r="BJ17" s="201">
        <v>0</v>
      </c>
      <c r="BK17" s="212">
        <f t="shared" si="25"/>
        <v>0</v>
      </c>
      <c r="BL17" s="123">
        <f t="shared" si="26"/>
        <v>0</v>
      </c>
      <c r="BM17" s="123">
        <f t="shared" si="27"/>
        <v>-1</v>
      </c>
    </row>
    <row r="18" spans="1:65" x14ac:dyDescent="0.2">
      <c r="A18" s="50" t="s">
        <v>180</v>
      </c>
      <c r="B18" s="274" t="s">
        <v>220</v>
      </c>
      <c r="C18" s="53" t="s">
        <v>157</v>
      </c>
      <c r="D18" s="113">
        <v>1</v>
      </c>
      <c r="E18" s="201">
        <f t="shared" si="57"/>
        <v>1</v>
      </c>
      <c r="F18" s="112">
        <v>0</v>
      </c>
      <c r="G18" s="258">
        <f t="shared" si="58"/>
        <v>0</v>
      </c>
      <c r="H18" s="212">
        <f t="shared" si="5"/>
        <v>1</v>
      </c>
      <c r="I18" s="113">
        <v>2</v>
      </c>
      <c r="J18" s="201">
        <f t="shared" si="59"/>
        <v>1</v>
      </c>
      <c r="K18" s="112">
        <v>0</v>
      </c>
      <c r="L18" s="258">
        <f t="shared" si="60"/>
        <v>0</v>
      </c>
      <c r="M18" s="212">
        <f t="shared" si="8"/>
        <v>2</v>
      </c>
      <c r="N18" s="113">
        <v>2</v>
      </c>
      <c r="O18" s="201">
        <f t="shared" si="61"/>
        <v>1</v>
      </c>
      <c r="P18" s="112">
        <v>0</v>
      </c>
      <c r="Q18" s="258">
        <f t="shared" si="62"/>
        <v>0</v>
      </c>
      <c r="R18" s="212">
        <f t="shared" si="11"/>
        <v>2</v>
      </c>
      <c r="S18" s="113">
        <v>2</v>
      </c>
      <c r="T18" s="201">
        <f t="shared" si="63"/>
        <v>1</v>
      </c>
      <c r="U18" s="112">
        <v>0</v>
      </c>
      <c r="V18" s="258">
        <f t="shared" si="64"/>
        <v>0</v>
      </c>
      <c r="W18" s="212">
        <f t="shared" si="14"/>
        <v>2</v>
      </c>
      <c r="X18" s="113">
        <v>3</v>
      </c>
      <c r="Y18" s="201">
        <f t="shared" si="15"/>
        <v>1</v>
      </c>
      <c r="Z18" s="112">
        <v>0</v>
      </c>
      <c r="AA18" s="258">
        <f t="shared" si="16"/>
        <v>0</v>
      </c>
      <c r="AB18" s="212">
        <f t="shared" si="17"/>
        <v>3</v>
      </c>
      <c r="AC18" s="113">
        <v>3</v>
      </c>
      <c r="AD18" s="201">
        <f t="shared" si="18"/>
        <v>1</v>
      </c>
      <c r="AE18" s="112">
        <v>0</v>
      </c>
      <c r="AF18" s="201">
        <f t="shared" si="19"/>
        <v>0</v>
      </c>
      <c r="AG18" s="212">
        <f t="shared" si="20"/>
        <v>3</v>
      </c>
      <c r="AH18" s="113">
        <v>2</v>
      </c>
      <c r="AI18" s="201">
        <f>AH18/AL18</f>
        <v>1</v>
      </c>
      <c r="AJ18" s="112">
        <v>0</v>
      </c>
      <c r="AK18" s="201">
        <f>AJ18/AL18</f>
        <v>0</v>
      </c>
      <c r="AL18" s="212">
        <f t="shared" si="0"/>
        <v>2</v>
      </c>
      <c r="AM18" s="113">
        <v>2</v>
      </c>
      <c r="AN18" s="201">
        <f t="shared" si="21"/>
        <v>1</v>
      </c>
      <c r="AO18" s="112">
        <v>0</v>
      </c>
      <c r="AP18" s="201">
        <f t="shared" si="22"/>
        <v>0</v>
      </c>
      <c r="AQ18" s="212">
        <f t="shared" si="23"/>
        <v>2</v>
      </c>
      <c r="AR18" s="113">
        <v>2</v>
      </c>
      <c r="AS18" s="201">
        <f t="shared" ref="AS18:AS32" si="65">AR18/AV18</f>
        <v>1</v>
      </c>
      <c r="AT18" s="112">
        <v>0</v>
      </c>
      <c r="AU18" s="201">
        <f t="shared" ref="AU18:AU32" si="66">AT18/AV18</f>
        <v>0</v>
      </c>
      <c r="AV18" s="212">
        <f t="shared" si="1"/>
        <v>2</v>
      </c>
      <c r="AW18" s="113">
        <v>1</v>
      </c>
      <c r="AX18" s="201">
        <f t="shared" ref="AX18:AX26" si="67">AW18/BA18</f>
        <v>1</v>
      </c>
      <c r="AY18" s="112">
        <v>0</v>
      </c>
      <c r="AZ18" s="201">
        <f t="shared" ref="AZ18:AZ26" si="68">AY18/BA18</f>
        <v>0</v>
      </c>
      <c r="BA18" s="212">
        <f t="shared" si="2"/>
        <v>1</v>
      </c>
      <c r="BB18" s="113">
        <v>2</v>
      </c>
      <c r="BC18" s="201">
        <f t="shared" ref="BC18:BC26" si="69">BB18/BF18</f>
        <v>1</v>
      </c>
      <c r="BD18" s="112">
        <v>0</v>
      </c>
      <c r="BE18" s="201">
        <f t="shared" ref="BE18:BE26" si="70">BD18/BF18</f>
        <v>0</v>
      </c>
      <c r="BF18" s="212">
        <f t="shared" si="24"/>
        <v>2</v>
      </c>
      <c r="BG18" s="113">
        <v>2</v>
      </c>
      <c r="BH18" s="201">
        <f t="shared" ref="BH18:BH26" si="71">BG18/BK18</f>
        <v>1</v>
      </c>
      <c r="BI18" s="112">
        <v>0</v>
      </c>
      <c r="BJ18" s="201">
        <f t="shared" ref="BJ18:BJ26" si="72">BI18/BK18</f>
        <v>0</v>
      </c>
      <c r="BK18" s="212">
        <f t="shared" si="25"/>
        <v>2</v>
      </c>
      <c r="BL18" s="123">
        <f t="shared" si="26"/>
        <v>0</v>
      </c>
      <c r="BM18" s="123">
        <f t="shared" si="27"/>
        <v>1</v>
      </c>
    </row>
    <row r="19" spans="1:65" x14ac:dyDescent="0.2">
      <c r="A19" s="50" t="s">
        <v>166</v>
      </c>
      <c r="B19" s="274" t="s">
        <v>221</v>
      </c>
      <c r="C19" s="53" t="s">
        <v>52</v>
      </c>
      <c r="D19" s="202">
        <v>5</v>
      </c>
      <c r="E19" s="201">
        <f t="shared" si="57"/>
        <v>0.3125</v>
      </c>
      <c r="F19" s="203">
        <v>11</v>
      </c>
      <c r="G19" s="258">
        <f t="shared" si="58"/>
        <v>0.6875</v>
      </c>
      <c r="H19" s="212">
        <f t="shared" si="5"/>
        <v>16</v>
      </c>
      <c r="I19" s="202">
        <v>5</v>
      </c>
      <c r="J19" s="201">
        <f t="shared" si="59"/>
        <v>0.27777777777777779</v>
      </c>
      <c r="K19" s="203">
        <v>13</v>
      </c>
      <c r="L19" s="258">
        <f t="shared" si="60"/>
        <v>0.72222222222222221</v>
      </c>
      <c r="M19" s="212">
        <f t="shared" si="8"/>
        <v>18</v>
      </c>
      <c r="N19" s="202">
        <v>6</v>
      </c>
      <c r="O19" s="201">
        <f t="shared" si="61"/>
        <v>0.27272727272727271</v>
      </c>
      <c r="P19" s="203">
        <v>16</v>
      </c>
      <c r="Q19" s="258">
        <f t="shared" si="62"/>
        <v>0.72727272727272729</v>
      </c>
      <c r="R19" s="212">
        <f t="shared" si="11"/>
        <v>22</v>
      </c>
      <c r="S19" s="202">
        <v>7</v>
      </c>
      <c r="T19" s="201">
        <f t="shared" si="63"/>
        <v>0.31818181818181818</v>
      </c>
      <c r="U19" s="203">
        <v>15</v>
      </c>
      <c r="V19" s="258">
        <f t="shared" si="64"/>
        <v>0.68181818181818177</v>
      </c>
      <c r="W19" s="212">
        <f t="shared" si="14"/>
        <v>22</v>
      </c>
      <c r="X19" s="202">
        <v>10</v>
      </c>
      <c r="Y19" s="201">
        <f t="shared" si="15"/>
        <v>0.38461538461538464</v>
      </c>
      <c r="Z19" s="203">
        <v>16</v>
      </c>
      <c r="AA19" s="258">
        <f t="shared" si="16"/>
        <v>0.61538461538461542</v>
      </c>
      <c r="AB19" s="212">
        <f t="shared" si="17"/>
        <v>26</v>
      </c>
      <c r="AC19" s="202">
        <v>10</v>
      </c>
      <c r="AD19" s="201">
        <f t="shared" si="18"/>
        <v>0.37037037037037035</v>
      </c>
      <c r="AE19" s="203">
        <v>17</v>
      </c>
      <c r="AF19" s="201">
        <f t="shared" si="19"/>
        <v>0.62962962962962965</v>
      </c>
      <c r="AG19" s="212">
        <f t="shared" si="20"/>
        <v>27</v>
      </c>
      <c r="AH19" s="202">
        <v>10</v>
      </c>
      <c r="AI19" s="201">
        <f>AH19/AL19</f>
        <v>0.35714285714285715</v>
      </c>
      <c r="AJ19" s="203">
        <v>18</v>
      </c>
      <c r="AK19" s="201">
        <f>AJ19/AL19</f>
        <v>0.6428571428571429</v>
      </c>
      <c r="AL19" s="212">
        <f t="shared" si="0"/>
        <v>28</v>
      </c>
      <c r="AM19" s="202">
        <v>10</v>
      </c>
      <c r="AN19" s="201">
        <f t="shared" si="21"/>
        <v>0.35714285714285715</v>
      </c>
      <c r="AO19" s="203">
        <v>18</v>
      </c>
      <c r="AP19" s="201">
        <f t="shared" si="22"/>
        <v>0.6428571428571429</v>
      </c>
      <c r="AQ19" s="212">
        <f t="shared" si="23"/>
        <v>28</v>
      </c>
      <c r="AR19" s="202">
        <v>10</v>
      </c>
      <c r="AS19" s="201">
        <f t="shared" si="65"/>
        <v>0.35714285714285715</v>
      </c>
      <c r="AT19" s="203">
        <v>18</v>
      </c>
      <c r="AU19" s="201">
        <f t="shared" si="66"/>
        <v>0.6428571428571429</v>
      </c>
      <c r="AV19" s="212">
        <f t="shared" si="1"/>
        <v>28</v>
      </c>
      <c r="AW19" s="202">
        <v>9</v>
      </c>
      <c r="AX19" s="201">
        <f t="shared" si="67"/>
        <v>0.375</v>
      </c>
      <c r="AY19" s="203">
        <v>15</v>
      </c>
      <c r="AZ19" s="201">
        <f t="shared" si="68"/>
        <v>0.625</v>
      </c>
      <c r="BA19" s="212">
        <f t="shared" si="2"/>
        <v>24</v>
      </c>
      <c r="BB19" s="202">
        <v>9</v>
      </c>
      <c r="BC19" s="201">
        <f t="shared" si="69"/>
        <v>0.375</v>
      </c>
      <c r="BD19" s="203">
        <v>15</v>
      </c>
      <c r="BE19" s="201">
        <f t="shared" si="70"/>
        <v>0.625</v>
      </c>
      <c r="BF19" s="212">
        <f t="shared" si="24"/>
        <v>24</v>
      </c>
      <c r="BG19" s="202">
        <v>9</v>
      </c>
      <c r="BH19" s="201">
        <f t="shared" si="71"/>
        <v>0.39130434782608697</v>
      </c>
      <c r="BI19" s="203">
        <v>14</v>
      </c>
      <c r="BJ19" s="201">
        <f t="shared" si="72"/>
        <v>0.60869565217391308</v>
      </c>
      <c r="BK19" s="212">
        <f t="shared" si="25"/>
        <v>23</v>
      </c>
      <c r="BL19" s="123">
        <f t="shared" si="26"/>
        <v>-1</v>
      </c>
      <c r="BM19" s="123">
        <f t="shared" si="27"/>
        <v>7</v>
      </c>
    </row>
    <row r="20" spans="1:65" x14ac:dyDescent="0.2">
      <c r="A20" s="50" t="s">
        <v>167</v>
      </c>
      <c r="B20" s="274" t="s">
        <v>221</v>
      </c>
      <c r="C20" s="53" t="s">
        <v>157</v>
      </c>
      <c r="D20" s="202">
        <v>4</v>
      </c>
      <c r="E20" s="201">
        <f t="shared" si="57"/>
        <v>1</v>
      </c>
      <c r="F20" s="203">
        <v>0</v>
      </c>
      <c r="G20" s="258">
        <f t="shared" si="58"/>
        <v>0</v>
      </c>
      <c r="H20" s="212">
        <f t="shared" si="5"/>
        <v>4</v>
      </c>
      <c r="I20" s="202">
        <v>3</v>
      </c>
      <c r="J20" s="201">
        <f t="shared" si="59"/>
        <v>0.75</v>
      </c>
      <c r="K20" s="203">
        <v>1</v>
      </c>
      <c r="L20" s="258">
        <f t="shared" si="60"/>
        <v>0.25</v>
      </c>
      <c r="M20" s="212">
        <f t="shared" si="8"/>
        <v>4</v>
      </c>
      <c r="N20" s="202">
        <v>3</v>
      </c>
      <c r="O20" s="201">
        <f t="shared" si="61"/>
        <v>0.75</v>
      </c>
      <c r="P20" s="203">
        <v>1</v>
      </c>
      <c r="Q20" s="258">
        <f t="shared" si="62"/>
        <v>0.25</v>
      </c>
      <c r="R20" s="212">
        <f t="shared" si="11"/>
        <v>4</v>
      </c>
      <c r="S20" s="202">
        <v>3</v>
      </c>
      <c r="T20" s="201">
        <f t="shared" si="63"/>
        <v>0.75</v>
      </c>
      <c r="U20" s="203">
        <v>1</v>
      </c>
      <c r="V20" s="258">
        <f t="shared" si="64"/>
        <v>0.25</v>
      </c>
      <c r="W20" s="212">
        <f t="shared" si="14"/>
        <v>4</v>
      </c>
      <c r="X20" s="202">
        <v>3</v>
      </c>
      <c r="Y20" s="201">
        <f t="shared" si="15"/>
        <v>0.75</v>
      </c>
      <c r="Z20" s="203">
        <v>1</v>
      </c>
      <c r="AA20" s="258">
        <f t="shared" si="16"/>
        <v>0.25</v>
      </c>
      <c r="AB20" s="212">
        <f t="shared" si="17"/>
        <v>4</v>
      </c>
      <c r="AC20" s="202">
        <v>3</v>
      </c>
      <c r="AD20" s="201">
        <f t="shared" si="18"/>
        <v>0.75</v>
      </c>
      <c r="AE20" s="203">
        <v>1</v>
      </c>
      <c r="AF20" s="201">
        <f t="shared" si="19"/>
        <v>0.25</v>
      </c>
      <c r="AG20" s="212">
        <f t="shared" si="20"/>
        <v>4</v>
      </c>
      <c r="AH20" s="202">
        <v>3</v>
      </c>
      <c r="AI20" s="201">
        <f>AH20/AL20</f>
        <v>0.75</v>
      </c>
      <c r="AJ20" s="203">
        <v>1</v>
      </c>
      <c r="AK20" s="201">
        <f>AJ20/AL20</f>
        <v>0.25</v>
      </c>
      <c r="AL20" s="212">
        <f t="shared" si="0"/>
        <v>4</v>
      </c>
      <c r="AM20" s="202">
        <v>3</v>
      </c>
      <c r="AN20" s="201">
        <f t="shared" si="21"/>
        <v>0.75</v>
      </c>
      <c r="AO20" s="203">
        <v>1</v>
      </c>
      <c r="AP20" s="201">
        <f t="shared" si="22"/>
        <v>0.25</v>
      </c>
      <c r="AQ20" s="212">
        <f t="shared" si="23"/>
        <v>4</v>
      </c>
      <c r="AR20" s="202">
        <v>5</v>
      </c>
      <c r="AS20" s="201">
        <f t="shared" si="65"/>
        <v>1</v>
      </c>
      <c r="AT20" s="203">
        <v>0</v>
      </c>
      <c r="AU20" s="201">
        <f t="shared" si="66"/>
        <v>0</v>
      </c>
      <c r="AV20" s="212">
        <f t="shared" si="1"/>
        <v>5</v>
      </c>
      <c r="AW20" s="202">
        <v>5</v>
      </c>
      <c r="AX20" s="201">
        <f t="shared" si="67"/>
        <v>1</v>
      </c>
      <c r="AY20" s="203">
        <v>0</v>
      </c>
      <c r="AZ20" s="201">
        <f t="shared" si="68"/>
        <v>0</v>
      </c>
      <c r="BA20" s="212">
        <f t="shared" si="2"/>
        <v>5</v>
      </c>
      <c r="BB20" s="202">
        <v>2</v>
      </c>
      <c r="BC20" s="201">
        <f t="shared" si="69"/>
        <v>0.66666666666666663</v>
      </c>
      <c r="BD20" s="203">
        <v>1</v>
      </c>
      <c r="BE20" s="201">
        <f t="shared" si="70"/>
        <v>0.33333333333333331</v>
      </c>
      <c r="BF20" s="212">
        <f t="shared" si="24"/>
        <v>3</v>
      </c>
      <c r="BG20" s="202">
        <v>2</v>
      </c>
      <c r="BH20" s="201">
        <f t="shared" si="71"/>
        <v>0.66666666666666663</v>
      </c>
      <c r="BI20" s="203">
        <v>1</v>
      </c>
      <c r="BJ20" s="201">
        <f t="shared" si="72"/>
        <v>0.33333333333333331</v>
      </c>
      <c r="BK20" s="212">
        <f t="shared" si="25"/>
        <v>3</v>
      </c>
      <c r="BL20" s="123">
        <f t="shared" si="26"/>
        <v>0</v>
      </c>
      <c r="BM20" s="123">
        <f t="shared" si="27"/>
        <v>-1</v>
      </c>
    </row>
    <row r="21" spans="1:65" s="118" customFormat="1" x14ac:dyDescent="0.2">
      <c r="A21" s="50"/>
      <c r="B21" s="274" t="s">
        <v>273</v>
      </c>
      <c r="C21" s="53" t="s">
        <v>52</v>
      </c>
      <c r="D21" s="202">
        <v>2</v>
      </c>
      <c r="E21" s="201">
        <v>0</v>
      </c>
      <c r="F21" s="203">
        <v>0</v>
      </c>
      <c r="G21" s="258">
        <v>0</v>
      </c>
      <c r="H21" s="212">
        <f t="shared" ref="H21" si="73">SUM(D21,F21)</f>
        <v>2</v>
      </c>
      <c r="I21" s="202">
        <v>2</v>
      </c>
      <c r="J21" s="201">
        <f t="shared" si="59"/>
        <v>1</v>
      </c>
      <c r="K21" s="203">
        <v>0</v>
      </c>
      <c r="L21" s="258">
        <v>0</v>
      </c>
      <c r="M21" s="212">
        <f t="shared" ref="M21" si="74">SUM(I21,K21)</f>
        <v>2</v>
      </c>
      <c r="N21" s="202">
        <v>2</v>
      </c>
      <c r="O21" s="201">
        <f t="shared" si="61"/>
        <v>1</v>
      </c>
      <c r="P21" s="203">
        <v>0</v>
      </c>
      <c r="Q21" s="258">
        <v>0</v>
      </c>
      <c r="R21" s="212">
        <f t="shared" ref="R21" si="75">SUM(N21,P21)</f>
        <v>2</v>
      </c>
      <c r="S21" s="202">
        <v>2</v>
      </c>
      <c r="T21" s="201">
        <f t="shared" si="63"/>
        <v>1</v>
      </c>
      <c r="U21" s="203">
        <v>0</v>
      </c>
      <c r="V21" s="258">
        <v>0</v>
      </c>
      <c r="W21" s="212">
        <f t="shared" ref="W21" si="76">SUM(S21,U21)</f>
        <v>2</v>
      </c>
      <c r="X21" s="202">
        <v>2</v>
      </c>
      <c r="Y21" s="201">
        <f t="shared" ref="Y21:Y23" si="77">X21/AB21</f>
        <v>1</v>
      </c>
      <c r="Z21" s="203">
        <v>0</v>
      </c>
      <c r="AA21" s="258">
        <f t="shared" ref="AA21" si="78">Z21/AB21</f>
        <v>0</v>
      </c>
      <c r="AB21" s="212">
        <f t="shared" ref="AB21" si="79">SUM(X21,Z21)</f>
        <v>2</v>
      </c>
      <c r="AC21" s="202">
        <v>2</v>
      </c>
      <c r="AD21" s="201">
        <f t="shared" ref="AD21:AD23" si="80">AC21/AG21</f>
        <v>1</v>
      </c>
      <c r="AE21" s="203">
        <v>0</v>
      </c>
      <c r="AF21" s="201">
        <f t="shared" ref="AF21:AF23" si="81">AE21/AG21</f>
        <v>0</v>
      </c>
      <c r="AG21" s="212">
        <f t="shared" ref="AG21:AG23" si="82">SUM(AC21,AE21)</f>
        <v>2</v>
      </c>
      <c r="AH21" s="202">
        <v>2</v>
      </c>
      <c r="AI21" s="201">
        <f>AH21/AL21</f>
        <v>1</v>
      </c>
      <c r="AJ21" s="203">
        <v>0</v>
      </c>
      <c r="AK21" s="201">
        <f>AJ21/AL21</f>
        <v>0</v>
      </c>
      <c r="AL21" s="212">
        <f t="shared" si="0"/>
        <v>2</v>
      </c>
      <c r="AM21" s="202">
        <v>2</v>
      </c>
      <c r="AN21" s="201">
        <f t="shared" ref="AN21" si="83">AM21/AQ21</f>
        <v>1</v>
      </c>
      <c r="AO21" s="203">
        <v>0</v>
      </c>
      <c r="AP21" s="201">
        <f t="shared" ref="AP21" si="84">AO21/AQ21</f>
        <v>0</v>
      </c>
      <c r="AQ21" s="212">
        <f t="shared" ref="AQ21:AQ24" si="85">SUM(AM21,AO21)</f>
        <v>2</v>
      </c>
      <c r="AR21" s="202">
        <v>2</v>
      </c>
      <c r="AS21" s="201">
        <f t="shared" ref="AS21" si="86">AR21/AV21</f>
        <v>1</v>
      </c>
      <c r="AT21" s="203">
        <v>0</v>
      </c>
      <c r="AU21" s="201">
        <f t="shared" ref="AU21" si="87">AT21/AV21</f>
        <v>0</v>
      </c>
      <c r="AV21" s="212">
        <f t="shared" ref="AV21:AV24" si="88">SUM(AR21,AT21)</f>
        <v>2</v>
      </c>
      <c r="AW21" s="202">
        <v>2</v>
      </c>
      <c r="AX21" s="201">
        <f t="shared" ref="AX21" si="89">AW21/BA21</f>
        <v>1</v>
      </c>
      <c r="AY21" s="203">
        <v>0</v>
      </c>
      <c r="AZ21" s="201">
        <f t="shared" ref="AZ21" si="90">AY21/BA21</f>
        <v>0</v>
      </c>
      <c r="BA21" s="212">
        <f t="shared" ref="BA21" si="91">SUM(AW21,AY21)</f>
        <v>2</v>
      </c>
      <c r="BB21" s="202">
        <v>2</v>
      </c>
      <c r="BC21" s="201">
        <f t="shared" ref="BC21" si="92">BB21/BF21</f>
        <v>1</v>
      </c>
      <c r="BD21" s="203">
        <v>0</v>
      </c>
      <c r="BE21" s="201">
        <f t="shared" ref="BE21" si="93">BD21/BF21</f>
        <v>0</v>
      </c>
      <c r="BF21" s="212">
        <f t="shared" si="24"/>
        <v>2</v>
      </c>
      <c r="BG21" s="202">
        <v>2</v>
      </c>
      <c r="BH21" s="201">
        <f t="shared" ref="BH21" si="94">BG21/BK21</f>
        <v>1</v>
      </c>
      <c r="BI21" s="203">
        <v>0</v>
      </c>
      <c r="BJ21" s="201">
        <f t="shared" ref="BJ21" si="95">BI21/BK21</f>
        <v>0</v>
      </c>
      <c r="BK21" s="212">
        <f t="shared" ref="BK21" si="96">SUM(BG21,BI21)</f>
        <v>2</v>
      </c>
      <c r="BL21" s="123">
        <f t="shared" si="26"/>
        <v>0</v>
      </c>
      <c r="BM21" s="123">
        <f t="shared" si="27"/>
        <v>0</v>
      </c>
    </row>
    <row r="22" spans="1:65" s="118" customFormat="1" x14ac:dyDescent="0.2">
      <c r="A22" s="50"/>
      <c r="B22" s="274" t="s">
        <v>267</v>
      </c>
      <c r="C22" s="53" t="s">
        <v>52</v>
      </c>
      <c r="D22" s="202">
        <v>0</v>
      </c>
      <c r="E22" s="201">
        <v>0</v>
      </c>
      <c r="F22" s="203">
        <v>0</v>
      </c>
      <c r="G22" s="258">
        <v>0</v>
      </c>
      <c r="H22" s="212">
        <f t="shared" si="5"/>
        <v>0</v>
      </c>
      <c r="I22" s="202">
        <v>0</v>
      </c>
      <c r="J22" s="201">
        <v>0</v>
      </c>
      <c r="K22" s="203">
        <v>0</v>
      </c>
      <c r="L22" s="258">
        <v>0</v>
      </c>
      <c r="M22" s="212">
        <f t="shared" si="8"/>
        <v>0</v>
      </c>
      <c r="N22" s="202">
        <v>0</v>
      </c>
      <c r="O22" s="201">
        <v>0</v>
      </c>
      <c r="P22" s="203">
        <v>0</v>
      </c>
      <c r="Q22" s="258">
        <v>0</v>
      </c>
      <c r="R22" s="212">
        <f t="shared" si="11"/>
        <v>0</v>
      </c>
      <c r="S22" s="202">
        <v>0</v>
      </c>
      <c r="T22" s="201">
        <v>0</v>
      </c>
      <c r="U22" s="203">
        <v>0</v>
      </c>
      <c r="V22" s="258">
        <v>0</v>
      </c>
      <c r="W22" s="212">
        <f t="shared" si="14"/>
        <v>0</v>
      </c>
      <c r="X22" s="202">
        <v>0</v>
      </c>
      <c r="Y22" s="201">
        <v>0</v>
      </c>
      <c r="Z22" s="203">
        <v>0</v>
      </c>
      <c r="AA22" s="258">
        <v>0</v>
      </c>
      <c r="AB22" s="212">
        <f t="shared" si="17"/>
        <v>0</v>
      </c>
      <c r="AC22" s="202">
        <v>0</v>
      </c>
      <c r="AD22" s="201">
        <v>0</v>
      </c>
      <c r="AE22" s="203">
        <v>0</v>
      </c>
      <c r="AF22" s="201">
        <v>0</v>
      </c>
      <c r="AG22" s="212">
        <f t="shared" si="82"/>
        <v>0</v>
      </c>
      <c r="AH22" s="202">
        <v>0</v>
      </c>
      <c r="AI22" s="201">
        <v>0</v>
      </c>
      <c r="AJ22" s="203">
        <v>0</v>
      </c>
      <c r="AK22" s="201">
        <v>0</v>
      </c>
      <c r="AL22" s="212">
        <f t="shared" si="0"/>
        <v>0</v>
      </c>
      <c r="AM22" s="202">
        <v>0</v>
      </c>
      <c r="AN22" s="201">
        <v>0</v>
      </c>
      <c r="AO22" s="203">
        <v>0</v>
      </c>
      <c r="AP22" s="201">
        <v>0</v>
      </c>
      <c r="AQ22" s="212">
        <f t="shared" si="85"/>
        <v>0</v>
      </c>
      <c r="AR22" s="202">
        <v>0</v>
      </c>
      <c r="AS22" s="201">
        <v>0</v>
      </c>
      <c r="AT22" s="203">
        <v>0</v>
      </c>
      <c r="AU22" s="201">
        <v>0</v>
      </c>
      <c r="AV22" s="212">
        <f t="shared" si="88"/>
        <v>0</v>
      </c>
      <c r="AW22" s="202">
        <v>0</v>
      </c>
      <c r="AX22" s="201">
        <v>0</v>
      </c>
      <c r="AY22" s="203">
        <v>0</v>
      </c>
      <c r="AZ22" s="201">
        <v>0</v>
      </c>
      <c r="BA22" s="212">
        <v>0</v>
      </c>
      <c r="BB22" s="202">
        <v>0</v>
      </c>
      <c r="BC22" s="201">
        <v>0</v>
      </c>
      <c r="BD22" s="203">
        <v>0</v>
      </c>
      <c r="BE22" s="201">
        <v>0</v>
      </c>
      <c r="BF22" s="212">
        <f t="shared" si="24"/>
        <v>0</v>
      </c>
      <c r="BG22" s="202">
        <v>0</v>
      </c>
      <c r="BH22" s="201">
        <v>0</v>
      </c>
      <c r="BI22" s="203">
        <v>0</v>
      </c>
      <c r="BJ22" s="201">
        <v>0</v>
      </c>
      <c r="BK22" s="212">
        <f t="shared" si="25"/>
        <v>0</v>
      </c>
      <c r="BL22" s="123">
        <f t="shared" si="26"/>
        <v>0</v>
      </c>
      <c r="BM22" s="123">
        <f t="shared" si="27"/>
        <v>0</v>
      </c>
    </row>
    <row r="23" spans="1:65" s="118" customFormat="1" x14ac:dyDescent="0.2">
      <c r="A23" s="50"/>
      <c r="B23" s="274" t="s">
        <v>274</v>
      </c>
      <c r="C23" s="53" t="s">
        <v>52</v>
      </c>
      <c r="D23" s="202">
        <v>1</v>
      </c>
      <c r="E23" s="201">
        <v>0</v>
      </c>
      <c r="F23" s="203">
        <v>0</v>
      </c>
      <c r="G23" s="258">
        <v>0</v>
      </c>
      <c r="H23" s="212">
        <f t="shared" ref="H23" si="97">SUM(D23,F23)</f>
        <v>1</v>
      </c>
      <c r="I23" s="202">
        <v>1</v>
      </c>
      <c r="J23" s="201">
        <v>0</v>
      </c>
      <c r="K23" s="203">
        <v>0</v>
      </c>
      <c r="L23" s="258">
        <v>0</v>
      </c>
      <c r="M23" s="212">
        <f t="shared" ref="M23" si="98">SUM(I23,K23)</f>
        <v>1</v>
      </c>
      <c r="N23" s="202">
        <v>1</v>
      </c>
      <c r="O23" s="201">
        <f t="shared" si="61"/>
        <v>1</v>
      </c>
      <c r="P23" s="203">
        <v>0</v>
      </c>
      <c r="Q23" s="258">
        <v>0</v>
      </c>
      <c r="R23" s="212">
        <f t="shared" ref="R23" si="99">SUM(N23,P23)</f>
        <v>1</v>
      </c>
      <c r="S23" s="202">
        <v>0</v>
      </c>
      <c r="T23" s="201">
        <v>0</v>
      </c>
      <c r="U23" s="203">
        <v>0</v>
      </c>
      <c r="V23" s="258">
        <v>0</v>
      </c>
      <c r="W23" s="212">
        <f t="shared" ref="W23" si="100">SUM(S23,U23)</f>
        <v>0</v>
      </c>
      <c r="X23" s="202">
        <v>1</v>
      </c>
      <c r="Y23" s="201">
        <f t="shared" si="77"/>
        <v>1</v>
      </c>
      <c r="Z23" s="203">
        <v>0</v>
      </c>
      <c r="AA23" s="258">
        <v>0</v>
      </c>
      <c r="AB23" s="212">
        <f t="shared" ref="AB23" si="101">SUM(X23,Z23)</f>
        <v>1</v>
      </c>
      <c r="AC23" s="202">
        <v>1</v>
      </c>
      <c r="AD23" s="201">
        <f t="shared" si="80"/>
        <v>1</v>
      </c>
      <c r="AE23" s="203">
        <v>0</v>
      </c>
      <c r="AF23" s="201">
        <f t="shared" si="81"/>
        <v>0</v>
      </c>
      <c r="AG23" s="212">
        <f t="shared" si="82"/>
        <v>1</v>
      </c>
      <c r="AH23" s="202">
        <v>1</v>
      </c>
      <c r="AI23" s="201">
        <f>AH23/AL23</f>
        <v>1</v>
      </c>
      <c r="AJ23" s="203">
        <v>0</v>
      </c>
      <c r="AK23" s="201">
        <v>0</v>
      </c>
      <c r="AL23" s="212">
        <f t="shared" si="0"/>
        <v>1</v>
      </c>
      <c r="AM23" s="202">
        <v>1</v>
      </c>
      <c r="AN23" s="201">
        <v>0</v>
      </c>
      <c r="AO23" s="203">
        <v>0</v>
      </c>
      <c r="AP23" s="201">
        <v>0</v>
      </c>
      <c r="AQ23" s="212">
        <f t="shared" si="85"/>
        <v>1</v>
      </c>
      <c r="AR23" s="202">
        <v>1</v>
      </c>
      <c r="AS23" s="201">
        <v>0</v>
      </c>
      <c r="AT23" s="203">
        <v>0</v>
      </c>
      <c r="AU23" s="201">
        <v>0</v>
      </c>
      <c r="AV23" s="212">
        <f t="shared" si="88"/>
        <v>1</v>
      </c>
      <c r="AW23" s="202">
        <v>1</v>
      </c>
      <c r="AX23" s="201">
        <v>0</v>
      </c>
      <c r="AY23" s="203">
        <v>0</v>
      </c>
      <c r="AZ23" s="201">
        <v>0</v>
      </c>
      <c r="BA23" s="212">
        <v>0</v>
      </c>
      <c r="BB23" s="202">
        <v>1</v>
      </c>
      <c r="BC23" s="201">
        <v>0</v>
      </c>
      <c r="BD23" s="203">
        <v>0</v>
      </c>
      <c r="BE23" s="201">
        <v>0</v>
      </c>
      <c r="BF23" s="212">
        <f t="shared" si="24"/>
        <v>1</v>
      </c>
      <c r="BG23" s="202">
        <v>1</v>
      </c>
      <c r="BH23" s="201">
        <v>0</v>
      </c>
      <c r="BI23" s="203">
        <v>0</v>
      </c>
      <c r="BJ23" s="201">
        <v>0</v>
      </c>
      <c r="BK23" s="212">
        <f t="shared" ref="BK23" si="102">SUM(BG23,BI23)</f>
        <v>1</v>
      </c>
      <c r="BL23" s="123">
        <f t="shared" si="26"/>
        <v>0</v>
      </c>
      <c r="BM23" s="123">
        <f t="shared" si="27"/>
        <v>0</v>
      </c>
    </row>
    <row r="24" spans="1:65" x14ac:dyDescent="0.2">
      <c r="A24" s="50" t="s">
        <v>167</v>
      </c>
      <c r="B24" s="274" t="s">
        <v>222</v>
      </c>
      <c r="C24" s="64" t="s">
        <v>157</v>
      </c>
      <c r="D24" s="202">
        <v>0</v>
      </c>
      <c r="E24" s="201">
        <v>0</v>
      </c>
      <c r="F24" s="203">
        <v>0</v>
      </c>
      <c r="G24" s="258">
        <v>0</v>
      </c>
      <c r="H24" s="212">
        <f t="shared" si="5"/>
        <v>0</v>
      </c>
      <c r="I24" s="202">
        <v>0</v>
      </c>
      <c r="J24" s="201">
        <v>0</v>
      </c>
      <c r="K24" s="203">
        <v>0</v>
      </c>
      <c r="L24" s="258">
        <v>0</v>
      </c>
      <c r="M24" s="212">
        <f t="shared" si="8"/>
        <v>0</v>
      </c>
      <c r="N24" s="202">
        <v>0</v>
      </c>
      <c r="O24" s="201">
        <v>0</v>
      </c>
      <c r="P24" s="203">
        <v>0</v>
      </c>
      <c r="Q24" s="258">
        <v>0</v>
      </c>
      <c r="R24" s="212">
        <f t="shared" si="11"/>
        <v>0</v>
      </c>
      <c r="S24" s="202">
        <v>0</v>
      </c>
      <c r="T24" s="201">
        <v>0</v>
      </c>
      <c r="U24" s="203">
        <v>0</v>
      </c>
      <c r="V24" s="258">
        <v>0</v>
      </c>
      <c r="W24" s="212">
        <f t="shared" si="14"/>
        <v>0</v>
      </c>
      <c r="X24" s="202">
        <v>0</v>
      </c>
      <c r="Y24" s="201">
        <v>0</v>
      </c>
      <c r="Z24" s="203">
        <v>0</v>
      </c>
      <c r="AA24" s="258">
        <v>0</v>
      </c>
      <c r="AB24" s="212">
        <f t="shared" si="17"/>
        <v>0</v>
      </c>
      <c r="AC24" s="202">
        <v>0</v>
      </c>
      <c r="AD24" s="201">
        <v>0</v>
      </c>
      <c r="AE24" s="203">
        <v>0</v>
      </c>
      <c r="AF24" s="201">
        <v>0</v>
      </c>
      <c r="AG24" s="212">
        <f t="shared" si="20"/>
        <v>0</v>
      </c>
      <c r="AH24" s="202">
        <v>0</v>
      </c>
      <c r="AI24" s="201">
        <v>0</v>
      </c>
      <c r="AJ24" s="203">
        <v>0</v>
      </c>
      <c r="AK24" s="201">
        <v>0</v>
      </c>
      <c r="AL24" s="212">
        <f t="shared" si="0"/>
        <v>0</v>
      </c>
      <c r="AM24" s="202">
        <v>0</v>
      </c>
      <c r="AN24" s="201">
        <v>0</v>
      </c>
      <c r="AO24" s="203">
        <v>0</v>
      </c>
      <c r="AP24" s="201">
        <v>0</v>
      </c>
      <c r="AQ24" s="212">
        <f t="shared" si="85"/>
        <v>0</v>
      </c>
      <c r="AR24" s="202">
        <v>0</v>
      </c>
      <c r="AS24" s="201">
        <v>0</v>
      </c>
      <c r="AT24" s="203">
        <v>0</v>
      </c>
      <c r="AU24" s="201">
        <v>0</v>
      </c>
      <c r="AV24" s="212">
        <f t="shared" si="88"/>
        <v>0</v>
      </c>
      <c r="AW24" s="202">
        <v>0</v>
      </c>
      <c r="AX24" s="201">
        <v>0</v>
      </c>
      <c r="AY24" s="203">
        <v>0</v>
      </c>
      <c r="AZ24" s="201">
        <v>0</v>
      </c>
      <c r="BA24" s="212">
        <f t="shared" si="2"/>
        <v>0</v>
      </c>
      <c r="BB24" s="202">
        <v>0</v>
      </c>
      <c r="BC24" s="201">
        <v>0</v>
      </c>
      <c r="BD24" s="203">
        <v>0</v>
      </c>
      <c r="BE24" s="201">
        <v>0</v>
      </c>
      <c r="BF24" s="212">
        <f t="shared" si="24"/>
        <v>0</v>
      </c>
      <c r="BG24" s="202">
        <v>0</v>
      </c>
      <c r="BH24" s="201">
        <v>0</v>
      </c>
      <c r="BI24" s="203">
        <v>0</v>
      </c>
      <c r="BJ24" s="201">
        <v>0</v>
      </c>
      <c r="BK24" s="212">
        <f t="shared" si="25"/>
        <v>0</v>
      </c>
      <c r="BL24" s="123">
        <f t="shared" si="26"/>
        <v>0</v>
      </c>
      <c r="BM24" s="123">
        <f t="shared" si="27"/>
        <v>0</v>
      </c>
    </row>
    <row r="25" spans="1:65" x14ac:dyDescent="0.2">
      <c r="A25" s="50" t="s">
        <v>168</v>
      </c>
      <c r="B25" s="274" t="s">
        <v>223</v>
      </c>
      <c r="C25" s="53" t="s">
        <v>52</v>
      </c>
      <c r="D25" s="113">
        <v>1</v>
      </c>
      <c r="E25" s="201">
        <f t="shared" ref="E25:E42" si="103">D25/H25</f>
        <v>0.1</v>
      </c>
      <c r="F25" s="112">
        <v>9</v>
      </c>
      <c r="G25" s="258">
        <f t="shared" ref="G25:G42" si="104">F25/H25</f>
        <v>0.9</v>
      </c>
      <c r="H25" s="212">
        <f t="shared" si="5"/>
        <v>10</v>
      </c>
      <c r="I25" s="113">
        <v>1</v>
      </c>
      <c r="J25" s="201">
        <f t="shared" ref="J25:J42" si="105">I25/M25</f>
        <v>0.1</v>
      </c>
      <c r="K25" s="112">
        <v>9</v>
      </c>
      <c r="L25" s="258">
        <f t="shared" ref="L25:L42" si="106">K25/M25</f>
        <v>0.9</v>
      </c>
      <c r="M25" s="212">
        <f t="shared" si="8"/>
        <v>10</v>
      </c>
      <c r="N25" s="113">
        <v>1</v>
      </c>
      <c r="O25" s="201">
        <f t="shared" ref="O25:O42" si="107">N25/R25</f>
        <v>0.1</v>
      </c>
      <c r="P25" s="112">
        <v>9</v>
      </c>
      <c r="Q25" s="258">
        <f t="shared" ref="Q25:Q42" si="108">P25/R25</f>
        <v>0.9</v>
      </c>
      <c r="R25" s="212">
        <f t="shared" si="11"/>
        <v>10</v>
      </c>
      <c r="S25" s="113">
        <v>1</v>
      </c>
      <c r="T25" s="201">
        <f t="shared" ref="T25:T42" si="109">S25/W25</f>
        <v>0.1</v>
      </c>
      <c r="U25" s="112">
        <v>9</v>
      </c>
      <c r="V25" s="258">
        <f t="shared" ref="V25:V42" si="110">U25/W25</f>
        <v>0.9</v>
      </c>
      <c r="W25" s="212">
        <f t="shared" si="14"/>
        <v>10</v>
      </c>
      <c r="X25" s="113">
        <v>1</v>
      </c>
      <c r="Y25" s="201">
        <f t="shared" si="15"/>
        <v>0.1</v>
      </c>
      <c r="Z25" s="112">
        <v>9</v>
      </c>
      <c r="AA25" s="258">
        <f t="shared" si="16"/>
        <v>0.9</v>
      </c>
      <c r="AB25" s="212">
        <f t="shared" si="17"/>
        <v>10</v>
      </c>
      <c r="AC25" s="113">
        <v>1</v>
      </c>
      <c r="AD25" s="201">
        <f t="shared" si="18"/>
        <v>0.1</v>
      </c>
      <c r="AE25" s="112">
        <v>9</v>
      </c>
      <c r="AF25" s="201">
        <f t="shared" si="19"/>
        <v>0.9</v>
      </c>
      <c r="AG25" s="212">
        <f t="shared" si="20"/>
        <v>10</v>
      </c>
      <c r="AH25" s="113">
        <v>1</v>
      </c>
      <c r="AI25" s="201">
        <f t="shared" ref="AI25:AI36" si="111">AH25/AL25</f>
        <v>0.1</v>
      </c>
      <c r="AJ25" s="112">
        <v>9</v>
      </c>
      <c r="AK25" s="201">
        <f t="shared" ref="AK25:AK36" si="112">AJ25/AL25</f>
        <v>0.9</v>
      </c>
      <c r="AL25" s="212">
        <f t="shared" si="0"/>
        <v>10</v>
      </c>
      <c r="AM25" s="113">
        <v>1</v>
      </c>
      <c r="AN25" s="201">
        <f t="shared" si="21"/>
        <v>0.1</v>
      </c>
      <c r="AO25" s="112">
        <v>9</v>
      </c>
      <c r="AP25" s="201">
        <f t="shared" si="22"/>
        <v>0.9</v>
      </c>
      <c r="AQ25" s="212">
        <f t="shared" si="23"/>
        <v>10</v>
      </c>
      <c r="AR25" s="113">
        <v>1</v>
      </c>
      <c r="AS25" s="201">
        <f t="shared" si="65"/>
        <v>0.125</v>
      </c>
      <c r="AT25" s="112">
        <v>7</v>
      </c>
      <c r="AU25" s="201">
        <f t="shared" si="66"/>
        <v>0.875</v>
      </c>
      <c r="AV25" s="212">
        <f t="shared" si="1"/>
        <v>8</v>
      </c>
      <c r="AW25" s="113">
        <v>1</v>
      </c>
      <c r="AX25" s="201">
        <f t="shared" si="67"/>
        <v>0.125</v>
      </c>
      <c r="AY25" s="112">
        <v>7</v>
      </c>
      <c r="AZ25" s="201">
        <f t="shared" si="68"/>
        <v>0.875</v>
      </c>
      <c r="BA25" s="212">
        <f t="shared" si="2"/>
        <v>8</v>
      </c>
      <c r="BB25" s="113">
        <v>1</v>
      </c>
      <c r="BC25" s="201">
        <f t="shared" si="69"/>
        <v>0.125</v>
      </c>
      <c r="BD25" s="112">
        <v>7</v>
      </c>
      <c r="BE25" s="201">
        <f t="shared" si="70"/>
        <v>0.875</v>
      </c>
      <c r="BF25" s="212">
        <f t="shared" si="24"/>
        <v>8</v>
      </c>
      <c r="BG25" s="113">
        <v>1</v>
      </c>
      <c r="BH25" s="201">
        <f t="shared" si="71"/>
        <v>0.2</v>
      </c>
      <c r="BI25" s="112">
        <v>4</v>
      </c>
      <c r="BJ25" s="201">
        <f t="shared" si="72"/>
        <v>0.8</v>
      </c>
      <c r="BK25" s="212">
        <f t="shared" si="25"/>
        <v>5</v>
      </c>
      <c r="BL25" s="123">
        <f t="shared" si="26"/>
        <v>-3</v>
      </c>
      <c r="BM25" s="123">
        <f t="shared" si="27"/>
        <v>-5</v>
      </c>
    </row>
    <row r="26" spans="1:65" s="65" customFormat="1" x14ac:dyDescent="0.2">
      <c r="A26" s="66" t="s">
        <v>168</v>
      </c>
      <c r="B26" s="274" t="s">
        <v>224</v>
      </c>
      <c r="C26" s="64" t="s">
        <v>157</v>
      </c>
      <c r="D26" s="114">
        <v>0</v>
      </c>
      <c r="E26" s="201">
        <f t="shared" si="103"/>
        <v>0</v>
      </c>
      <c r="F26" s="115">
        <v>1</v>
      </c>
      <c r="G26" s="258">
        <f t="shared" si="104"/>
        <v>1</v>
      </c>
      <c r="H26" s="212">
        <f t="shared" si="5"/>
        <v>1</v>
      </c>
      <c r="I26" s="114">
        <v>0</v>
      </c>
      <c r="J26" s="201">
        <f t="shared" si="105"/>
        <v>0</v>
      </c>
      <c r="K26" s="115">
        <v>1</v>
      </c>
      <c r="L26" s="258">
        <f t="shared" si="106"/>
        <v>1</v>
      </c>
      <c r="M26" s="212">
        <f t="shared" si="8"/>
        <v>1</v>
      </c>
      <c r="N26" s="114">
        <v>0</v>
      </c>
      <c r="O26" s="201">
        <f t="shared" si="107"/>
        <v>0</v>
      </c>
      <c r="P26" s="115">
        <v>1</v>
      </c>
      <c r="Q26" s="258">
        <f t="shared" si="108"/>
        <v>1</v>
      </c>
      <c r="R26" s="212">
        <f t="shared" si="11"/>
        <v>1</v>
      </c>
      <c r="S26" s="114">
        <v>0</v>
      </c>
      <c r="T26" s="201">
        <f t="shared" si="109"/>
        <v>0</v>
      </c>
      <c r="U26" s="115">
        <v>1</v>
      </c>
      <c r="V26" s="258">
        <f t="shared" si="110"/>
        <v>1</v>
      </c>
      <c r="W26" s="212">
        <f t="shared" si="14"/>
        <v>1</v>
      </c>
      <c r="X26" s="114">
        <v>0</v>
      </c>
      <c r="Y26" s="201">
        <f t="shared" si="15"/>
        <v>0</v>
      </c>
      <c r="Z26" s="115">
        <v>1</v>
      </c>
      <c r="AA26" s="258">
        <f t="shared" si="16"/>
        <v>1</v>
      </c>
      <c r="AB26" s="212">
        <f t="shared" si="17"/>
        <v>1</v>
      </c>
      <c r="AC26" s="114">
        <v>1</v>
      </c>
      <c r="AD26" s="201">
        <f t="shared" si="18"/>
        <v>0.5</v>
      </c>
      <c r="AE26" s="115">
        <v>1</v>
      </c>
      <c r="AF26" s="201">
        <f t="shared" si="19"/>
        <v>0.5</v>
      </c>
      <c r="AG26" s="212">
        <f t="shared" si="20"/>
        <v>2</v>
      </c>
      <c r="AH26" s="114">
        <v>1</v>
      </c>
      <c r="AI26" s="201">
        <f t="shared" si="111"/>
        <v>0.5</v>
      </c>
      <c r="AJ26" s="115">
        <v>1</v>
      </c>
      <c r="AK26" s="201">
        <f t="shared" si="112"/>
        <v>0.5</v>
      </c>
      <c r="AL26" s="212">
        <f t="shared" si="0"/>
        <v>2</v>
      </c>
      <c r="AM26" s="114">
        <v>1</v>
      </c>
      <c r="AN26" s="201">
        <f t="shared" si="21"/>
        <v>0.5</v>
      </c>
      <c r="AO26" s="115">
        <v>1</v>
      </c>
      <c r="AP26" s="201">
        <f t="shared" si="22"/>
        <v>0.5</v>
      </c>
      <c r="AQ26" s="212">
        <f t="shared" si="23"/>
        <v>2</v>
      </c>
      <c r="AR26" s="114">
        <v>1</v>
      </c>
      <c r="AS26" s="201">
        <f t="shared" si="65"/>
        <v>0.5</v>
      </c>
      <c r="AT26" s="115">
        <v>1</v>
      </c>
      <c r="AU26" s="201">
        <f t="shared" si="66"/>
        <v>0.5</v>
      </c>
      <c r="AV26" s="212">
        <f t="shared" si="1"/>
        <v>2</v>
      </c>
      <c r="AW26" s="114">
        <v>1</v>
      </c>
      <c r="AX26" s="201">
        <f t="shared" si="67"/>
        <v>0.5</v>
      </c>
      <c r="AY26" s="115">
        <v>1</v>
      </c>
      <c r="AZ26" s="201">
        <f t="shared" si="68"/>
        <v>0.5</v>
      </c>
      <c r="BA26" s="212">
        <f t="shared" si="2"/>
        <v>2</v>
      </c>
      <c r="BB26" s="114">
        <v>1</v>
      </c>
      <c r="BC26" s="201">
        <f t="shared" si="69"/>
        <v>0.5</v>
      </c>
      <c r="BD26" s="115">
        <v>1</v>
      </c>
      <c r="BE26" s="201">
        <f t="shared" si="70"/>
        <v>0.5</v>
      </c>
      <c r="BF26" s="212">
        <f t="shared" si="24"/>
        <v>2</v>
      </c>
      <c r="BG26" s="114">
        <v>1</v>
      </c>
      <c r="BH26" s="201">
        <f t="shared" si="71"/>
        <v>0.5</v>
      </c>
      <c r="BI26" s="115">
        <v>1</v>
      </c>
      <c r="BJ26" s="201">
        <f t="shared" si="72"/>
        <v>0.5</v>
      </c>
      <c r="BK26" s="212">
        <f t="shared" si="25"/>
        <v>2</v>
      </c>
      <c r="BL26" s="123">
        <f t="shared" si="26"/>
        <v>0</v>
      </c>
      <c r="BM26" s="123">
        <f t="shared" si="27"/>
        <v>1</v>
      </c>
    </row>
    <row r="27" spans="1:65" x14ac:dyDescent="0.2">
      <c r="A27" s="50" t="s">
        <v>169</v>
      </c>
      <c r="B27" s="274" t="s">
        <v>225</v>
      </c>
      <c r="C27" s="53" t="s">
        <v>52</v>
      </c>
      <c r="D27" s="113">
        <v>6</v>
      </c>
      <c r="E27" s="201">
        <f t="shared" si="103"/>
        <v>0.6</v>
      </c>
      <c r="F27" s="112">
        <v>4</v>
      </c>
      <c r="G27" s="258">
        <f t="shared" si="104"/>
        <v>0.4</v>
      </c>
      <c r="H27" s="212">
        <f t="shared" si="5"/>
        <v>10</v>
      </c>
      <c r="I27" s="113">
        <v>7</v>
      </c>
      <c r="J27" s="201">
        <f t="shared" si="105"/>
        <v>0.58333333333333337</v>
      </c>
      <c r="K27" s="112">
        <v>5</v>
      </c>
      <c r="L27" s="258">
        <f t="shared" si="106"/>
        <v>0.41666666666666669</v>
      </c>
      <c r="M27" s="212">
        <f t="shared" si="8"/>
        <v>12</v>
      </c>
      <c r="N27" s="113">
        <v>7</v>
      </c>
      <c r="O27" s="201">
        <f t="shared" si="107"/>
        <v>0.58333333333333337</v>
      </c>
      <c r="P27" s="112">
        <v>5</v>
      </c>
      <c r="Q27" s="258">
        <f t="shared" si="108"/>
        <v>0.41666666666666669</v>
      </c>
      <c r="R27" s="212">
        <f t="shared" si="11"/>
        <v>12</v>
      </c>
      <c r="S27" s="113">
        <v>6</v>
      </c>
      <c r="T27" s="201">
        <f t="shared" si="109"/>
        <v>0.54545454545454541</v>
      </c>
      <c r="U27" s="112">
        <v>5</v>
      </c>
      <c r="V27" s="258">
        <f t="shared" si="110"/>
        <v>0.45454545454545453</v>
      </c>
      <c r="W27" s="212">
        <f t="shared" si="14"/>
        <v>11</v>
      </c>
      <c r="X27" s="113">
        <v>6</v>
      </c>
      <c r="Y27" s="201">
        <f t="shared" si="15"/>
        <v>0.5</v>
      </c>
      <c r="Z27" s="112">
        <v>6</v>
      </c>
      <c r="AA27" s="258">
        <f t="shared" si="16"/>
        <v>0.5</v>
      </c>
      <c r="AB27" s="212">
        <f t="shared" si="17"/>
        <v>12</v>
      </c>
      <c r="AC27" s="113">
        <v>6</v>
      </c>
      <c r="AD27" s="201">
        <f t="shared" si="18"/>
        <v>0.5</v>
      </c>
      <c r="AE27" s="112">
        <v>6</v>
      </c>
      <c r="AF27" s="201">
        <f t="shared" si="19"/>
        <v>0.5</v>
      </c>
      <c r="AG27" s="212">
        <f t="shared" si="20"/>
        <v>12</v>
      </c>
      <c r="AH27" s="113">
        <v>6</v>
      </c>
      <c r="AI27" s="201">
        <f t="shared" si="111"/>
        <v>0.5</v>
      </c>
      <c r="AJ27" s="112">
        <v>6</v>
      </c>
      <c r="AK27" s="201">
        <f t="shared" si="112"/>
        <v>0.5</v>
      </c>
      <c r="AL27" s="212">
        <f t="shared" si="0"/>
        <v>12</v>
      </c>
      <c r="AM27" s="113">
        <v>6</v>
      </c>
      <c r="AN27" s="201">
        <f t="shared" si="21"/>
        <v>0.5</v>
      </c>
      <c r="AO27" s="112">
        <v>6</v>
      </c>
      <c r="AP27" s="201">
        <f t="shared" si="22"/>
        <v>0.5</v>
      </c>
      <c r="AQ27" s="212">
        <f t="shared" si="23"/>
        <v>12</v>
      </c>
      <c r="AR27" s="113">
        <v>7</v>
      </c>
      <c r="AS27" s="201">
        <f t="shared" si="65"/>
        <v>0.63636363636363635</v>
      </c>
      <c r="AT27" s="112">
        <v>4</v>
      </c>
      <c r="AU27" s="201">
        <f t="shared" si="66"/>
        <v>0.36363636363636365</v>
      </c>
      <c r="AV27" s="212">
        <f t="shared" si="1"/>
        <v>11</v>
      </c>
      <c r="AW27" s="113">
        <v>8</v>
      </c>
      <c r="AX27" s="201">
        <v>0</v>
      </c>
      <c r="AY27" s="112">
        <v>5</v>
      </c>
      <c r="AZ27" s="201">
        <v>0</v>
      </c>
      <c r="BA27" s="212">
        <f t="shared" si="2"/>
        <v>13</v>
      </c>
      <c r="BB27" s="113">
        <v>8</v>
      </c>
      <c r="BC27" s="201">
        <v>0</v>
      </c>
      <c r="BD27" s="112">
        <v>5</v>
      </c>
      <c r="BE27" s="201">
        <v>0</v>
      </c>
      <c r="BF27" s="212">
        <f t="shared" si="24"/>
        <v>13</v>
      </c>
      <c r="BG27" s="113">
        <v>8</v>
      </c>
      <c r="BH27" s="201">
        <v>0</v>
      </c>
      <c r="BI27" s="112">
        <v>5</v>
      </c>
      <c r="BJ27" s="201">
        <v>0</v>
      </c>
      <c r="BK27" s="212">
        <f t="shared" si="25"/>
        <v>13</v>
      </c>
      <c r="BL27" s="123">
        <f t="shared" si="26"/>
        <v>0</v>
      </c>
      <c r="BM27" s="123">
        <f t="shared" si="27"/>
        <v>3</v>
      </c>
    </row>
    <row r="28" spans="1:65" x14ac:dyDescent="0.2">
      <c r="A28" s="50" t="s">
        <v>170</v>
      </c>
      <c r="B28" s="274" t="s">
        <v>226</v>
      </c>
      <c r="C28" s="53" t="s">
        <v>52</v>
      </c>
      <c r="D28" s="113">
        <v>4</v>
      </c>
      <c r="E28" s="201">
        <f t="shared" si="103"/>
        <v>0.5</v>
      </c>
      <c r="F28" s="112">
        <v>4</v>
      </c>
      <c r="G28" s="258">
        <f t="shared" si="104"/>
        <v>0.5</v>
      </c>
      <c r="H28" s="212">
        <f t="shared" si="5"/>
        <v>8</v>
      </c>
      <c r="I28" s="113">
        <v>4</v>
      </c>
      <c r="J28" s="201">
        <f t="shared" si="105"/>
        <v>0.5</v>
      </c>
      <c r="K28" s="112">
        <v>4</v>
      </c>
      <c r="L28" s="258">
        <f t="shared" si="106"/>
        <v>0.5</v>
      </c>
      <c r="M28" s="212">
        <f t="shared" si="8"/>
        <v>8</v>
      </c>
      <c r="N28" s="113">
        <v>4</v>
      </c>
      <c r="O28" s="201">
        <f t="shared" si="107"/>
        <v>0.5</v>
      </c>
      <c r="P28" s="112">
        <v>4</v>
      </c>
      <c r="Q28" s="258">
        <f t="shared" si="108"/>
        <v>0.5</v>
      </c>
      <c r="R28" s="212">
        <f t="shared" si="11"/>
        <v>8</v>
      </c>
      <c r="S28" s="113">
        <v>4</v>
      </c>
      <c r="T28" s="201">
        <f t="shared" si="109"/>
        <v>0.5</v>
      </c>
      <c r="U28" s="112">
        <v>4</v>
      </c>
      <c r="V28" s="258">
        <f t="shared" si="110"/>
        <v>0.5</v>
      </c>
      <c r="W28" s="212">
        <f t="shared" si="14"/>
        <v>8</v>
      </c>
      <c r="X28" s="113">
        <v>4</v>
      </c>
      <c r="Y28" s="201">
        <f t="shared" si="15"/>
        <v>0.5</v>
      </c>
      <c r="Z28" s="112">
        <v>4</v>
      </c>
      <c r="AA28" s="258">
        <f t="shared" si="16"/>
        <v>0.5</v>
      </c>
      <c r="AB28" s="212">
        <f t="shared" si="17"/>
        <v>8</v>
      </c>
      <c r="AC28" s="113">
        <v>4</v>
      </c>
      <c r="AD28" s="201">
        <f t="shared" si="18"/>
        <v>0.66666666666666663</v>
      </c>
      <c r="AE28" s="112">
        <v>2</v>
      </c>
      <c r="AF28" s="201">
        <f t="shared" si="19"/>
        <v>0.33333333333333331</v>
      </c>
      <c r="AG28" s="212">
        <f t="shared" si="20"/>
        <v>6</v>
      </c>
      <c r="AH28" s="113">
        <v>3</v>
      </c>
      <c r="AI28" s="201">
        <f t="shared" si="111"/>
        <v>0.6</v>
      </c>
      <c r="AJ28" s="112">
        <v>2</v>
      </c>
      <c r="AK28" s="201">
        <f t="shared" si="112"/>
        <v>0.4</v>
      </c>
      <c r="AL28" s="212">
        <f t="shared" si="0"/>
        <v>5</v>
      </c>
      <c r="AM28" s="113">
        <v>3</v>
      </c>
      <c r="AN28" s="201">
        <f t="shared" si="21"/>
        <v>0.6</v>
      </c>
      <c r="AO28" s="112">
        <v>2</v>
      </c>
      <c r="AP28" s="201">
        <f t="shared" si="22"/>
        <v>0.4</v>
      </c>
      <c r="AQ28" s="212">
        <f t="shared" si="23"/>
        <v>5</v>
      </c>
      <c r="AR28" s="113">
        <v>2</v>
      </c>
      <c r="AS28" s="201">
        <f t="shared" si="65"/>
        <v>0.66666666666666663</v>
      </c>
      <c r="AT28" s="112">
        <v>1</v>
      </c>
      <c r="AU28" s="201">
        <f t="shared" si="66"/>
        <v>0.33333333333333331</v>
      </c>
      <c r="AV28" s="212">
        <f t="shared" si="1"/>
        <v>3</v>
      </c>
      <c r="AW28" s="113">
        <v>2</v>
      </c>
      <c r="AX28" s="201">
        <f>AW28/BA28</f>
        <v>0.66666666666666663</v>
      </c>
      <c r="AY28" s="112">
        <v>1</v>
      </c>
      <c r="AZ28" s="201">
        <f>AY28/BA28</f>
        <v>0.33333333333333331</v>
      </c>
      <c r="BA28" s="212">
        <f t="shared" si="2"/>
        <v>3</v>
      </c>
      <c r="BB28" s="113">
        <v>2</v>
      </c>
      <c r="BC28" s="201">
        <f>BB28/BF28</f>
        <v>0.66666666666666663</v>
      </c>
      <c r="BD28" s="112">
        <v>1</v>
      </c>
      <c r="BE28" s="201">
        <f>BD28/BF28</f>
        <v>0.33333333333333331</v>
      </c>
      <c r="BF28" s="212">
        <f t="shared" si="24"/>
        <v>3</v>
      </c>
      <c r="BG28" s="113">
        <v>2</v>
      </c>
      <c r="BH28" s="201">
        <f>BG28/BK28</f>
        <v>0.66666666666666663</v>
      </c>
      <c r="BI28" s="112">
        <v>1</v>
      </c>
      <c r="BJ28" s="201">
        <f>BI28/BK28</f>
        <v>0.33333333333333331</v>
      </c>
      <c r="BK28" s="212">
        <f t="shared" si="25"/>
        <v>3</v>
      </c>
      <c r="BL28" s="123">
        <f t="shared" si="26"/>
        <v>0</v>
      </c>
      <c r="BM28" s="123">
        <f t="shared" si="27"/>
        <v>-5</v>
      </c>
    </row>
    <row r="29" spans="1:65" s="118" customFormat="1" x14ac:dyDescent="0.2">
      <c r="A29" s="50"/>
      <c r="B29" s="274" t="s">
        <v>276</v>
      </c>
      <c r="C29" s="53" t="s">
        <v>52</v>
      </c>
      <c r="D29" s="113">
        <v>0</v>
      </c>
      <c r="E29" s="201">
        <v>0</v>
      </c>
      <c r="F29" s="112">
        <v>0</v>
      </c>
      <c r="G29" s="258">
        <v>0</v>
      </c>
      <c r="H29" s="212">
        <f t="shared" ref="H29" si="113">SUM(D29,F29)</f>
        <v>0</v>
      </c>
      <c r="I29" s="113">
        <v>0</v>
      </c>
      <c r="J29" s="201">
        <v>0</v>
      </c>
      <c r="K29" s="112">
        <v>0</v>
      </c>
      <c r="L29" s="258">
        <v>0</v>
      </c>
      <c r="M29" s="212">
        <f t="shared" ref="M29" si="114">SUM(I29,K29)</f>
        <v>0</v>
      </c>
      <c r="N29" s="113">
        <v>0</v>
      </c>
      <c r="O29" s="201">
        <v>0</v>
      </c>
      <c r="P29" s="112">
        <v>0</v>
      </c>
      <c r="Q29" s="258">
        <v>0</v>
      </c>
      <c r="R29" s="212">
        <f t="shared" ref="R29" si="115">SUM(N29,P29)</f>
        <v>0</v>
      </c>
      <c r="S29" s="113">
        <v>0</v>
      </c>
      <c r="T29" s="201">
        <f t="shared" ref="T29" si="116">S29/W29</f>
        <v>0</v>
      </c>
      <c r="U29" s="112">
        <v>3</v>
      </c>
      <c r="V29" s="258">
        <f t="shared" ref="V29" si="117">U29/W29</f>
        <v>1</v>
      </c>
      <c r="W29" s="212">
        <f t="shared" ref="W29" si="118">SUM(S29,U29)</f>
        <v>3</v>
      </c>
      <c r="X29" s="113">
        <v>0</v>
      </c>
      <c r="Y29" s="201">
        <f t="shared" ref="Y29" si="119">X29/AB29</f>
        <v>0</v>
      </c>
      <c r="Z29" s="112">
        <v>3</v>
      </c>
      <c r="AA29" s="258">
        <f t="shared" ref="AA29" si="120">Z29/AB29</f>
        <v>1</v>
      </c>
      <c r="AB29" s="212">
        <f t="shared" ref="AB29" si="121">SUM(X29,Z29)</f>
        <v>3</v>
      </c>
      <c r="AC29" s="113">
        <v>0</v>
      </c>
      <c r="AD29" s="201">
        <f t="shared" ref="AD29" si="122">AC29/AG29</f>
        <v>0</v>
      </c>
      <c r="AE29" s="112">
        <v>3</v>
      </c>
      <c r="AF29" s="201">
        <f t="shared" ref="AF29" si="123">AE29/AG29</f>
        <v>1</v>
      </c>
      <c r="AG29" s="212">
        <f t="shared" ref="AG29" si="124">SUM(AC29,AE29)</f>
        <v>3</v>
      </c>
      <c r="AH29" s="113">
        <v>0</v>
      </c>
      <c r="AI29" s="201">
        <f t="shared" ref="AI29" si="125">AH29/AL29</f>
        <v>0</v>
      </c>
      <c r="AJ29" s="112">
        <v>3</v>
      </c>
      <c r="AK29" s="201">
        <f t="shared" ref="AK29" si="126">AJ29/AL29</f>
        <v>1</v>
      </c>
      <c r="AL29" s="212">
        <f t="shared" ref="AL29" si="127">SUM(AH29,AJ29)</f>
        <v>3</v>
      </c>
      <c r="AM29" s="113">
        <v>0</v>
      </c>
      <c r="AN29" s="201">
        <f t="shared" ref="AN29" si="128">AM29/AQ29</f>
        <v>0</v>
      </c>
      <c r="AO29" s="112">
        <v>3</v>
      </c>
      <c r="AP29" s="201">
        <f t="shared" ref="AP29" si="129">AO29/AQ29</f>
        <v>1</v>
      </c>
      <c r="AQ29" s="212">
        <f t="shared" ref="AQ29" si="130">SUM(AM29,AO29)</f>
        <v>3</v>
      </c>
      <c r="AR29" s="113">
        <v>0</v>
      </c>
      <c r="AS29" s="201">
        <f t="shared" ref="AS29" si="131">AR29/AV29</f>
        <v>0</v>
      </c>
      <c r="AT29" s="112">
        <v>3</v>
      </c>
      <c r="AU29" s="201">
        <f t="shared" ref="AU29" si="132">AT29/AV29</f>
        <v>1</v>
      </c>
      <c r="AV29" s="212">
        <f t="shared" ref="AV29" si="133">SUM(AR29,AT29)</f>
        <v>3</v>
      </c>
      <c r="AW29" s="113">
        <v>1</v>
      </c>
      <c r="AX29" s="201">
        <f>AW29/BA29</f>
        <v>0.25</v>
      </c>
      <c r="AY29" s="112">
        <v>3</v>
      </c>
      <c r="AZ29" s="201">
        <f>AY29/BA29</f>
        <v>0.75</v>
      </c>
      <c r="BA29" s="212">
        <f t="shared" ref="BA29" si="134">SUM(AW29,AY29)</f>
        <v>4</v>
      </c>
      <c r="BB29" s="113">
        <v>0</v>
      </c>
      <c r="BC29" s="201">
        <f>BB29/BF29</f>
        <v>0</v>
      </c>
      <c r="BD29" s="112">
        <v>3</v>
      </c>
      <c r="BE29" s="201">
        <f>BD29/BF29</f>
        <v>1</v>
      </c>
      <c r="BF29" s="212">
        <f t="shared" si="24"/>
        <v>3</v>
      </c>
      <c r="BG29" s="113">
        <v>0</v>
      </c>
      <c r="BH29" s="201">
        <f>BG29/BK29</f>
        <v>0</v>
      </c>
      <c r="BI29" s="112">
        <v>3</v>
      </c>
      <c r="BJ29" s="201">
        <f>BI29/BK29</f>
        <v>1</v>
      </c>
      <c r="BK29" s="212">
        <f t="shared" ref="BK29" si="135">SUM(BG29,BI29)</f>
        <v>3</v>
      </c>
      <c r="BL29" s="123">
        <f t="shared" si="26"/>
        <v>0</v>
      </c>
      <c r="BM29" s="123">
        <f t="shared" si="27"/>
        <v>3</v>
      </c>
    </row>
    <row r="30" spans="1:65" s="118" customFormat="1" x14ac:dyDescent="0.2">
      <c r="A30" s="50" t="s">
        <v>190</v>
      </c>
      <c r="B30" s="274" t="s">
        <v>227</v>
      </c>
      <c r="C30" s="53" t="s">
        <v>52</v>
      </c>
      <c r="D30" s="113">
        <v>1</v>
      </c>
      <c r="E30" s="201">
        <v>0</v>
      </c>
      <c r="F30" s="112">
        <v>2</v>
      </c>
      <c r="G30" s="258">
        <v>0</v>
      </c>
      <c r="H30" s="212">
        <f t="shared" si="5"/>
        <v>3</v>
      </c>
      <c r="I30" s="113">
        <v>1</v>
      </c>
      <c r="J30" s="201">
        <v>0</v>
      </c>
      <c r="K30" s="112">
        <v>2</v>
      </c>
      <c r="L30" s="258">
        <v>0</v>
      </c>
      <c r="M30" s="212">
        <f t="shared" si="8"/>
        <v>3</v>
      </c>
      <c r="N30" s="113">
        <v>1</v>
      </c>
      <c r="O30" s="201">
        <v>0</v>
      </c>
      <c r="P30" s="112">
        <v>3</v>
      </c>
      <c r="Q30" s="258">
        <v>0</v>
      </c>
      <c r="R30" s="212">
        <f t="shared" si="11"/>
        <v>4</v>
      </c>
      <c r="S30" s="113">
        <v>1</v>
      </c>
      <c r="T30" s="201">
        <v>0</v>
      </c>
      <c r="U30" s="112">
        <v>0</v>
      </c>
      <c r="V30" s="258">
        <v>0</v>
      </c>
      <c r="W30" s="212">
        <f t="shared" si="14"/>
        <v>1</v>
      </c>
      <c r="X30" s="113">
        <v>1</v>
      </c>
      <c r="Y30" s="201">
        <v>0</v>
      </c>
      <c r="Z30" s="112">
        <v>0</v>
      </c>
      <c r="AA30" s="258">
        <v>0</v>
      </c>
      <c r="AB30" s="212">
        <f t="shared" si="17"/>
        <v>1</v>
      </c>
      <c r="AC30" s="113">
        <v>1</v>
      </c>
      <c r="AD30" s="201">
        <f t="shared" si="18"/>
        <v>1</v>
      </c>
      <c r="AE30" s="112">
        <v>0</v>
      </c>
      <c r="AF30" s="201">
        <f t="shared" si="19"/>
        <v>0</v>
      </c>
      <c r="AG30" s="212">
        <f t="shared" si="20"/>
        <v>1</v>
      </c>
      <c r="AH30" s="113">
        <v>1</v>
      </c>
      <c r="AI30" s="201">
        <f t="shared" si="111"/>
        <v>1</v>
      </c>
      <c r="AJ30" s="112">
        <v>0</v>
      </c>
      <c r="AK30" s="201">
        <f t="shared" si="112"/>
        <v>0</v>
      </c>
      <c r="AL30" s="212">
        <f t="shared" si="0"/>
        <v>1</v>
      </c>
      <c r="AM30" s="113">
        <v>1</v>
      </c>
      <c r="AN30" s="201">
        <f t="shared" si="21"/>
        <v>1</v>
      </c>
      <c r="AO30" s="112">
        <v>0</v>
      </c>
      <c r="AP30" s="201">
        <f t="shared" si="22"/>
        <v>0</v>
      </c>
      <c r="AQ30" s="212">
        <f t="shared" si="23"/>
        <v>1</v>
      </c>
      <c r="AR30" s="113">
        <v>1</v>
      </c>
      <c r="AS30" s="201">
        <f t="shared" si="65"/>
        <v>1</v>
      </c>
      <c r="AT30" s="112">
        <v>0</v>
      </c>
      <c r="AU30" s="201">
        <f t="shared" si="66"/>
        <v>0</v>
      </c>
      <c r="AV30" s="212">
        <f t="shared" si="1"/>
        <v>1</v>
      </c>
      <c r="AW30" s="113">
        <v>1</v>
      </c>
      <c r="AX30" s="201">
        <v>0</v>
      </c>
      <c r="AY30" s="112">
        <v>0</v>
      </c>
      <c r="AZ30" s="201">
        <v>0</v>
      </c>
      <c r="BA30" s="212">
        <f t="shared" si="2"/>
        <v>1</v>
      </c>
      <c r="BB30" s="113">
        <v>2</v>
      </c>
      <c r="BC30" s="201">
        <v>0</v>
      </c>
      <c r="BD30" s="112">
        <v>0</v>
      </c>
      <c r="BE30" s="201">
        <v>0</v>
      </c>
      <c r="BF30" s="212">
        <f t="shared" si="24"/>
        <v>2</v>
      </c>
      <c r="BG30" s="113">
        <v>2</v>
      </c>
      <c r="BH30" s="201">
        <v>0</v>
      </c>
      <c r="BI30" s="112">
        <v>0</v>
      </c>
      <c r="BJ30" s="201">
        <v>0</v>
      </c>
      <c r="BK30" s="212">
        <f t="shared" si="25"/>
        <v>2</v>
      </c>
      <c r="BL30" s="123">
        <f t="shared" si="26"/>
        <v>0</v>
      </c>
      <c r="BM30" s="123">
        <f t="shared" si="27"/>
        <v>-1</v>
      </c>
    </row>
    <row r="31" spans="1:65" x14ac:dyDescent="0.2">
      <c r="A31" s="50" t="s">
        <v>205</v>
      </c>
      <c r="B31" s="274" t="s">
        <v>228</v>
      </c>
      <c r="C31" s="53" t="s">
        <v>52</v>
      </c>
      <c r="D31" s="113">
        <v>1</v>
      </c>
      <c r="E31" s="201">
        <f t="shared" si="103"/>
        <v>9.0909090909090912E-2</v>
      </c>
      <c r="F31" s="112">
        <v>10</v>
      </c>
      <c r="G31" s="258">
        <f t="shared" si="104"/>
        <v>0.90909090909090906</v>
      </c>
      <c r="H31" s="212">
        <f t="shared" si="5"/>
        <v>11</v>
      </c>
      <c r="I31" s="113">
        <v>1</v>
      </c>
      <c r="J31" s="201">
        <f t="shared" si="105"/>
        <v>8.3333333333333329E-2</v>
      </c>
      <c r="K31" s="112">
        <v>11</v>
      </c>
      <c r="L31" s="258">
        <f t="shared" si="106"/>
        <v>0.91666666666666663</v>
      </c>
      <c r="M31" s="212">
        <f t="shared" si="8"/>
        <v>12</v>
      </c>
      <c r="N31" s="113">
        <v>1</v>
      </c>
      <c r="O31" s="201">
        <f t="shared" si="107"/>
        <v>9.0909090909090912E-2</v>
      </c>
      <c r="P31" s="112">
        <v>10</v>
      </c>
      <c r="Q31" s="258">
        <f t="shared" si="108"/>
        <v>0.90909090909090906</v>
      </c>
      <c r="R31" s="212">
        <f t="shared" si="11"/>
        <v>11</v>
      </c>
      <c r="S31" s="113">
        <v>1</v>
      </c>
      <c r="T31" s="201">
        <f t="shared" si="109"/>
        <v>9.0909090909090912E-2</v>
      </c>
      <c r="U31" s="112">
        <v>10</v>
      </c>
      <c r="V31" s="258">
        <f t="shared" si="110"/>
        <v>0.90909090909090906</v>
      </c>
      <c r="W31" s="212">
        <f t="shared" si="14"/>
        <v>11</v>
      </c>
      <c r="X31" s="113">
        <v>1</v>
      </c>
      <c r="Y31" s="201">
        <f t="shared" si="15"/>
        <v>9.0909090909090912E-2</v>
      </c>
      <c r="Z31" s="112">
        <v>10</v>
      </c>
      <c r="AA31" s="258">
        <f t="shared" si="16"/>
        <v>0.90909090909090906</v>
      </c>
      <c r="AB31" s="212">
        <f t="shared" si="17"/>
        <v>11</v>
      </c>
      <c r="AC31" s="113">
        <v>1</v>
      </c>
      <c r="AD31" s="201">
        <f t="shared" si="18"/>
        <v>9.0909090909090912E-2</v>
      </c>
      <c r="AE31" s="112">
        <v>10</v>
      </c>
      <c r="AF31" s="201">
        <f t="shared" si="19"/>
        <v>0.90909090909090906</v>
      </c>
      <c r="AG31" s="212">
        <f t="shared" si="20"/>
        <v>11</v>
      </c>
      <c r="AH31" s="113">
        <v>1</v>
      </c>
      <c r="AI31" s="201">
        <f t="shared" si="111"/>
        <v>9.0909090909090912E-2</v>
      </c>
      <c r="AJ31" s="112">
        <v>10</v>
      </c>
      <c r="AK31" s="201">
        <f t="shared" si="112"/>
        <v>0.90909090909090906</v>
      </c>
      <c r="AL31" s="212">
        <f t="shared" si="0"/>
        <v>11</v>
      </c>
      <c r="AM31" s="113">
        <v>1</v>
      </c>
      <c r="AN31" s="201">
        <f t="shared" si="21"/>
        <v>9.0909090909090912E-2</v>
      </c>
      <c r="AO31" s="112">
        <v>10</v>
      </c>
      <c r="AP31" s="201">
        <f t="shared" si="22"/>
        <v>0.90909090909090906</v>
      </c>
      <c r="AQ31" s="212">
        <f t="shared" si="23"/>
        <v>11</v>
      </c>
      <c r="AR31" s="113">
        <v>1</v>
      </c>
      <c r="AS31" s="201">
        <f t="shared" si="65"/>
        <v>9.0909090909090912E-2</v>
      </c>
      <c r="AT31" s="112">
        <v>10</v>
      </c>
      <c r="AU31" s="201">
        <f t="shared" si="66"/>
        <v>0.90909090909090906</v>
      </c>
      <c r="AV31" s="212">
        <f t="shared" si="1"/>
        <v>11</v>
      </c>
      <c r="AW31" s="113">
        <v>1</v>
      </c>
      <c r="AX31" s="201">
        <f>AW31/BA31</f>
        <v>9.0909090909090912E-2</v>
      </c>
      <c r="AY31" s="112">
        <v>10</v>
      </c>
      <c r="AZ31" s="201">
        <f>AY31/BA31</f>
        <v>0.90909090909090906</v>
      </c>
      <c r="BA31" s="212">
        <f t="shared" si="2"/>
        <v>11</v>
      </c>
      <c r="BB31" s="113">
        <v>1</v>
      </c>
      <c r="BC31" s="201">
        <f>BB31/BF31</f>
        <v>9.0909090909090912E-2</v>
      </c>
      <c r="BD31" s="112">
        <v>10</v>
      </c>
      <c r="BE31" s="201">
        <f>BD31/BF31</f>
        <v>0.90909090909090906</v>
      </c>
      <c r="BF31" s="212">
        <f t="shared" si="24"/>
        <v>11</v>
      </c>
      <c r="BG31" s="113">
        <v>1</v>
      </c>
      <c r="BH31" s="201">
        <f>BG31/BK31</f>
        <v>9.0909090909090912E-2</v>
      </c>
      <c r="BI31" s="112">
        <v>10</v>
      </c>
      <c r="BJ31" s="201">
        <f>BI31/BK31</f>
        <v>0.90909090909090906</v>
      </c>
      <c r="BK31" s="212">
        <f t="shared" si="25"/>
        <v>11</v>
      </c>
      <c r="BL31" s="123">
        <f t="shared" si="26"/>
        <v>0</v>
      </c>
      <c r="BM31" s="123">
        <f t="shared" si="27"/>
        <v>0</v>
      </c>
    </row>
    <row r="32" spans="1:65" s="118" customFormat="1" x14ac:dyDescent="0.2">
      <c r="A32" s="50" t="s">
        <v>211</v>
      </c>
      <c r="B32" s="274" t="s">
        <v>229</v>
      </c>
      <c r="C32" s="53" t="s">
        <v>52</v>
      </c>
      <c r="D32" s="113">
        <v>0</v>
      </c>
      <c r="E32" s="201">
        <f t="shared" si="103"/>
        <v>0</v>
      </c>
      <c r="F32" s="112">
        <v>4</v>
      </c>
      <c r="G32" s="258">
        <f t="shared" si="104"/>
        <v>1</v>
      </c>
      <c r="H32" s="212">
        <f t="shared" si="5"/>
        <v>4</v>
      </c>
      <c r="I32" s="113">
        <v>0</v>
      </c>
      <c r="J32" s="201">
        <f t="shared" si="105"/>
        <v>0</v>
      </c>
      <c r="K32" s="112">
        <v>4</v>
      </c>
      <c r="L32" s="258">
        <f t="shared" si="106"/>
        <v>1</v>
      </c>
      <c r="M32" s="212">
        <f t="shared" si="8"/>
        <v>4</v>
      </c>
      <c r="N32" s="113">
        <v>1</v>
      </c>
      <c r="O32" s="201">
        <f t="shared" si="107"/>
        <v>0.2</v>
      </c>
      <c r="P32" s="112">
        <v>4</v>
      </c>
      <c r="Q32" s="258">
        <f t="shared" si="108"/>
        <v>0.8</v>
      </c>
      <c r="R32" s="212">
        <f t="shared" si="11"/>
        <v>5</v>
      </c>
      <c r="S32" s="113">
        <v>2</v>
      </c>
      <c r="T32" s="201">
        <f t="shared" si="109"/>
        <v>0.4</v>
      </c>
      <c r="U32" s="112">
        <v>3</v>
      </c>
      <c r="V32" s="258">
        <f t="shared" si="110"/>
        <v>0.6</v>
      </c>
      <c r="W32" s="212">
        <f t="shared" si="14"/>
        <v>5</v>
      </c>
      <c r="X32" s="113">
        <v>1</v>
      </c>
      <c r="Y32" s="201">
        <f t="shared" si="15"/>
        <v>0.25</v>
      </c>
      <c r="Z32" s="112">
        <v>3</v>
      </c>
      <c r="AA32" s="258">
        <f t="shared" si="16"/>
        <v>0.75</v>
      </c>
      <c r="AB32" s="212">
        <f t="shared" si="17"/>
        <v>4</v>
      </c>
      <c r="AC32" s="113">
        <v>1</v>
      </c>
      <c r="AD32" s="201">
        <f t="shared" si="18"/>
        <v>0.2</v>
      </c>
      <c r="AE32" s="112">
        <v>4</v>
      </c>
      <c r="AF32" s="201">
        <f t="shared" si="19"/>
        <v>0.8</v>
      </c>
      <c r="AG32" s="212">
        <f t="shared" si="20"/>
        <v>5</v>
      </c>
      <c r="AH32" s="113">
        <v>2</v>
      </c>
      <c r="AI32" s="201">
        <f t="shared" si="111"/>
        <v>0.33333333333333331</v>
      </c>
      <c r="AJ32" s="112">
        <v>4</v>
      </c>
      <c r="AK32" s="201">
        <f t="shared" si="112"/>
        <v>0.66666666666666663</v>
      </c>
      <c r="AL32" s="212">
        <f t="shared" si="0"/>
        <v>6</v>
      </c>
      <c r="AM32" s="113">
        <v>2</v>
      </c>
      <c r="AN32" s="201">
        <f t="shared" si="21"/>
        <v>0.33333333333333331</v>
      </c>
      <c r="AO32" s="112">
        <v>4</v>
      </c>
      <c r="AP32" s="201">
        <f t="shared" si="22"/>
        <v>0.66666666666666663</v>
      </c>
      <c r="AQ32" s="212">
        <f t="shared" si="23"/>
        <v>6</v>
      </c>
      <c r="AR32" s="113">
        <v>1</v>
      </c>
      <c r="AS32" s="201">
        <f t="shared" si="65"/>
        <v>0.16666666666666666</v>
      </c>
      <c r="AT32" s="112">
        <v>5</v>
      </c>
      <c r="AU32" s="201">
        <f t="shared" si="66"/>
        <v>0.83333333333333337</v>
      </c>
      <c r="AV32" s="212">
        <f t="shared" si="1"/>
        <v>6</v>
      </c>
      <c r="AW32" s="113">
        <v>1</v>
      </c>
      <c r="AX32" s="201">
        <f>AW32/BA32</f>
        <v>0.16666666666666666</v>
      </c>
      <c r="AY32" s="112">
        <v>5</v>
      </c>
      <c r="AZ32" s="201">
        <f>AY32/BA32</f>
        <v>0.83333333333333337</v>
      </c>
      <c r="BA32" s="212">
        <f t="shared" si="2"/>
        <v>6</v>
      </c>
      <c r="BB32" s="113">
        <v>1</v>
      </c>
      <c r="BC32" s="201">
        <f>BB32/BF32</f>
        <v>0.14285714285714285</v>
      </c>
      <c r="BD32" s="112">
        <v>6</v>
      </c>
      <c r="BE32" s="201">
        <f>BD32/BF32</f>
        <v>0.8571428571428571</v>
      </c>
      <c r="BF32" s="212">
        <f t="shared" si="24"/>
        <v>7</v>
      </c>
      <c r="BG32" s="113">
        <v>1</v>
      </c>
      <c r="BH32" s="201">
        <f>BG32/BK32</f>
        <v>0.1111111111111111</v>
      </c>
      <c r="BI32" s="112">
        <v>8</v>
      </c>
      <c r="BJ32" s="201">
        <f>BI32/BK32</f>
        <v>0.88888888888888884</v>
      </c>
      <c r="BK32" s="212">
        <f t="shared" si="25"/>
        <v>9</v>
      </c>
      <c r="BL32" s="123">
        <f t="shared" si="26"/>
        <v>2</v>
      </c>
      <c r="BM32" s="123">
        <f t="shared" si="27"/>
        <v>5</v>
      </c>
    </row>
    <row r="33" spans="1:66" s="65" customFormat="1" x14ac:dyDescent="0.2">
      <c r="A33" s="139" t="s">
        <v>191</v>
      </c>
      <c r="B33" s="274" t="s">
        <v>230</v>
      </c>
      <c r="C33" s="53" t="s">
        <v>52</v>
      </c>
      <c r="D33" s="114">
        <v>2</v>
      </c>
      <c r="E33" s="201">
        <f t="shared" si="103"/>
        <v>0.66666666666666663</v>
      </c>
      <c r="F33" s="115">
        <v>1</v>
      </c>
      <c r="G33" s="258">
        <f t="shared" si="104"/>
        <v>0.33333333333333331</v>
      </c>
      <c r="H33" s="212">
        <f t="shared" si="5"/>
        <v>3</v>
      </c>
      <c r="I33" s="114">
        <v>1</v>
      </c>
      <c r="J33" s="201">
        <f t="shared" si="105"/>
        <v>1</v>
      </c>
      <c r="K33" s="115">
        <v>0</v>
      </c>
      <c r="L33" s="258">
        <f t="shared" si="106"/>
        <v>0</v>
      </c>
      <c r="M33" s="212">
        <f t="shared" si="8"/>
        <v>1</v>
      </c>
      <c r="N33" s="114">
        <v>1</v>
      </c>
      <c r="O33" s="201">
        <f t="shared" si="107"/>
        <v>1</v>
      </c>
      <c r="P33" s="115">
        <v>0</v>
      </c>
      <c r="Q33" s="258">
        <f t="shared" si="108"/>
        <v>0</v>
      </c>
      <c r="R33" s="212">
        <f t="shared" si="11"/>
        <v>1</v>
      </c>
      <c r="S33" s="114">
        <v>1</v>
      </c>
      <c r="T33" s="201">
        <f t="shared" si="109"/>
        <v>1</v>
      </c>
      <c r="U33" s="115">
        <v>0</v>
      </c>
      <c r="V33" s="258">
        <f t="shared" si="110"/>
        <v>0</v>
      </c>
      <c r="W33" s="212">
        <f t="shared" si="14"/>
        <v>1</v>
      </c>
      <c r="X33" s="114">
        <v>2</v>
      </c>
      <c r="Y33" s="201">
        <f t="shared" si="15"/>
        <v>1</v>
      </c>
      <c r="Z33" s="115">
        <v>0</v>
      </c>
      <c r="AA33" s="258">
        <f t="shared" si="16"/>
        <v>0</v>
      </c>
      <c r="AB33" s="212">
        <f t="shared" si="17"/>
        <v>2</v>
      </c>
      <c r="AC33" s="114">
        <v>2</v>
      </c>
      <c r="AD33" s="201">
        <f t="shared" si="18"/>
        <v>1</v>
      </c>
      <c r="AE33" s="115">
        <v>0</v>
      </c>
      <c r="AF33" s="201">
        <f t="shared" si="19"/>
        <v>0</v>
      </c>
      <c r="AG33" s="212">
        <f t="shared" si="20"/>
        <v>2</v>
      </c>
      <c r="AH33" s="114">
        <v>2</v>
      </c>
      <c r="AI33" s="201">
        <f t="shared" si="111"/>
        <v>1</v>
      </c>
      <c r="AJ33" s="115">
        <v>0</v>
      </c>
      <c r="AK33" s="201">
        <f t="shared" si="112"/>
        <v>0</v>
      </c>
      <c r="AL33" s="212">
        <f t="shared" si="0"/>
        <v>2</v>
      </c>
      <c r="AM33" s="114">
        <v>2</v>
      </c>
      <c r="AN33" s="201">
        <v>0</v>
      </c>
      <c r="AO33" s="115">
        <v>0</v>
      </c>
      <c r="AP33" s="201">
        <v>0</v>
      </c>
      <c r="AQ33" s="212">
        <f t="shared" si="23"/>
        <v>2</v>
      </c>
      <c r="AR33" s="114">
        <v>1</v>
      </c>
      <c r="AS33" s="201">
        <v>0</v>
      </c>
      <c r="AT33" s="115">
        <v>0</v>
      </c>
      <c r="AU33" s="201">
        <v>0</v>
      </c>
      <c r="AV33" s="212">
        <f t="shared" si="1"/>
        <v>1</v>
      </c>
      <c r="AW33" s="114">
        <v>1</v>
      </c>
      <c r="AX33" s="201">
        <v>0</v>
      </c>
      <c r="AY33" s="115">
        <v>0</v>
      </c>
      <c r="AZ33" s="201">
        <v>0</v>
      </c>
      <c r="BA33" s="212">
        <f t="shared" si="2"/>
        <v>1</v>
      </c>
      <c r="BB33" s="114">
        <v>1</v>
      </c>
      <c r="BC33" s="201">
        <v>0</v>
      </c>
      <c r="BD33" s="115">
        <v>0</v>
      </c>
      <c r="BE33" s="201">
        <v>0</v>
      </c>
      <c r="BF33" s="212">
        <f t="shared" si="24"/>
        <v>1</v>
      </c>
      <c r="BG33" s="114">
        <v>1</v>
      </c>
      <c r="BH33" s="201">
        <v>0</v>
      </c>
      <c r="BI33" s="115">
        <v>0</v>
      </c>
      <c r="BJ33" s="201">
        <v>0</v>
      </c>
      <c r="BK33" s="212">
        <f t="shared" si="25"/>
        <v>1</v>
      </c>
      <c r="BL33" s="123">
        <f t="shared" si="26"/>
        <v>0</v>
      </c>
      <c r="BM33" s="123">
        <f t="shared" si="27"/>
        <v>-2</v>
      </c>
    </row>
    <row r="34" spans="1:66" x14ac:dyDescent="0.2">
      <c r="A34" s="65"/>
      <c r="B34" s="274" t="s">
        <v>231</v>
      </c>
      <c r="C34" s="53" t="s">
        <v>52</v>
      </c>
      <c r="D34" s="204">
        <v>12</v>
      </c>
      <c r="E34" s="201">
        <f t="shared" si="103"/>
        <v>0.6</v>
      </c>
      <c r="F34" s="115">
        <v>8</v>
      </c>
      <c r="G34" s="258">
        <f t="shared" si="104"/>
        <v>0.4</v>
      </c>
      <c r="H34" s="212">
        <f t="shared" si="5"/>
        <v>20</v>
      </c>
      <c r="I34" s="204">
        <v>11</v>
      </c>
      <c r="J34" s="201">
        <f t="shared" si="105"/>
        <v>0.57894736842105265</v>
      </c>
      <c r="K34" s="115">
        <v>8</v>
      </c>
      <c r="L34" s="258">
        <f t="shared" si="106"/>
        <v>0.42105263157894735</v>
      </c>
      <c r="M34" s="212">
        <f t="shared" si="8"/>
        <v>19</v>
      </c>
      <c r="N34" s="204">
        <v>11</v>
      </c>
      <c r="O34" s="201">
        <f t="shared" si="107"/>
        <v>0.57894736842105265</v>
      </c>
      <c r="P34" s="115">
        <v>8</v>
      </c>
      <c r="Q34" s="258">
        <f t="shared" si="108"/>
        <v>0.42105263157894735</v>
      </c>
      <c r="R34" s="212">
        <f t="shared" si="11"/>
        <v>19</v>
      </c>
      <c r="S34" s="204">
        <v>11</v>
      </c>
      <c r="T34" s="201">
        <f t="shared" si="109"/>
        <v>0.57894736842105265</v>
      </c>
      <c r="U34" s="115">
        <v>8</v>
      </c>
      <c r="V34" s="258">
        <f t="shared" si="110"/>
        <v>0.42105263157894735</v>
      </c>
      <c r="W34" s="212">
        <f t="shared" si="14"/>
        <v>19</v>
      </c>
      <c r="X34" s="204">
        <v>11</v>
      </c>
      <c r="Y34" s="201">
        <f t="shared" si="15"/>
        <v>0.57894736842105265</v>
      </c>
      <c r="Z34" s="115">
        <v>8</v>
      </c>
      <c r="AA34" s="258">
        <f t="shared" si="16"/>
        <v>0.42105263157894735</v>
      </c>
      <c r="AB34" s="212">
        <f t="shared" si="17"/>
        <v>19</v>
      </c>
      <c r="AC34" s="204">
        <v>11</v>
      </c>
      <c r="AD34" s="201">
        <f t="shared" si="18"/>
        <v>0.61111111111111116</v>
      </c>
      <c r="AE34" s="115">
        <v>7</v>
      </c>
      <c r="AF34" s="201">
        <f t="shared" si="19"/>
        <v>0.3888888888888889</v>
      </c>
      <c r="AG34" s="212">
        <f t="shared" si="20"/>
        <v>18</v>
      </c>
      <c r="AH34" s="204">
        <v>11</v>
      </c>
      <c r="AI34" s="201">
        <f t="shared" si="111"/>
        <v>0.61111111111111116</v>
      </c>
      <c r="AJ34" s="115">
        <v>7</v>
      </c>
      <c r="AK34" s="201">
        <f t="shared" si="112"/>
        <v>0.3888888888888889</v>
      </c>
      <c r="AL34" s="212">
        <f t="shared" si="0"/>
        <v>18</v>
      </c>
      <c r="AM34" s="204">
        <v>11</v>
      </c>
      <c r="AN34" s="201">
        <f t="shared" si="21"/>
        <v>0.61111111111111116</v>
      </c>
      <c r="AO34" s="115">
        <v>7</v>
      </c>
      <c r="AP34" s="201">
        <f t="shared" si="22"/>
        <v>0.3888888888888889</v>
      </c>
      <c r="AQ34" s="212">
        <f t="shared" si="23"/>
        <v>18</v>
      </c>
      <c r="AR34" s="204">
        <v>11</v>
      </c>
      <c r="AS34" s="201">
        <f t="shared" ref="AS34:AS42" si="136">AR34/AV34</f>
        <v>0.55000000000000004</v>
      </c>
      <c r="AT34" s="115">
        <v>9</v>
      </c>
      <c r="AU34" s="201">
        <f t="shared" ref="AU34:AU42" si="137">AT34/AV34</f>
        <v>0.45</v>
      </c>
      <c r="AV34" s="212">
        <f t="shared" si="1"/>
        <v>20</v>
      </c>
      <c r="AW34" s="204">
        <v>11</v>
      </c>
      <c r="AX34" s="201">
        <f t="shared" ref="AX34:AX42" si="138">AW34/BA34</f>
        <v>0.55000000000000004</v>
      </c>
      <c r="AY34" s="115">
        <v>9</v>
      </c>
      <c r="AZ34" s="201">
        <f t="shared" ref="AZ34:AZ42" si="139">AY34/BA34</f>
        <v>0.45</v>
      </c>
      <c r="BA34" s="212">
        <f t="shared" si="2"/>
        <v>20</v>
      </c>
      <c r="BB34" s="204">
        <v>10</v>
      </c>
      <c r="BC34" s="201">
        <f t="shared" ref="BC34:BC42" si="140">BB34/BF34</f>
        <v>0.52631578947368418</v>
      </c>
      <c r="BD34" s="115">
        <v>9</v>
      </c>
      <c r="BE34" s="201">
        <f t="shared" ref="BE34:BE42" si="141">BD34/BF34</f>
        <v>0.47368421052631576</v>
      </c>
      <c r="BF34" s="212">
        <f t="shared" si="24"/>
        <v>19</v>
      </c>
      <c r="BG34" s="204">
        <v>12</v>
      </c>
      <c r="BH34" s="201">
        <f t="shared" ref="BH34:BH42" si="142">BG34/BK34</f>
        <v>0.5714285714285714</v>
      </c>
      <c r="BI34" s="115">
        <v>9</v>
      </c>
      <c r="BJ34" s="201">
        <f t="shared" ref="BJ34:BJ42" si="143">BI34/BK34</f>
        <v>0.42857142857142855</v>
      </c>
      <c r="BK34" s="212">
        <f t="shared" si="25"/>
        <v>21</v>
      </c>
      <c r="BL34" s="123">
        <f t="shared" si="26"/>
        <v>2</v>
      </c>
      <c r="BM34" s="123">
        <f t="shared" si="27"/>
        <v>1</v>
      </c>
    </row>
    <row r="35" spans="1:66" x14ac:dyDescent="0.2">
      <c r="A35" s="65"/>
      <c r="B35" s="274" t="s">
        <v>232</v>
      </c>
      <c r="C35" s="53" t="s">
        <v>52</v>
      </c>
      <c r="D35" s="205">
        <v>8</v>
      </c>
      <c r="E35" s="201">
        <f t="shared" si="103"/>
        <v>0.38095238095238093</v>
      </c>
      <c r="F35" s="203">
        <v>13</v>
      </c>
      <c r="G35" s="258">
        <f t="shared" si="104"/>
        <v>0.61904761904761907</v>
      </c>
      <c r="H35" s="212">
        <f t="shared" si="5"/>
        <v>21</v>
      </c>
      <c r="I35" s="205">
        <v>8</v>
      </c>
      <c r="J35" s="201">
        <f t="shared" si="105"/>
        <v>0.38095238095238093</v>
      </c>
      <c r="K35" s="203">
        <v>13</v>
      </c>
      <c r="L35" s="258">
        <f t="shared" si="106"/>
        <v>0.61904761904761907</v>
      </c>
      <c r="M35" s="212">
        <f t="shared" si="8"/>
        <v>21</v>
      </c>
      <c r="N35" s="205">
        <v>11</v>
      </c>
      <c r="O35" s="201">
        <f t="shared" si="107"/>
        <v>0.45833333333333331</v>
      </c>
      <c r="P35" s="203">
        <v>13</v>
      </c>
      <c r="Q35" s="258">
        <f t="shared" si="108"/>
        <v>0.54166666666666663</v>
      </c>
      <c r="R35" s="212">
        <f t="shared" si="11"/>
        <v>24</v>
      </c>
      <c r="S35" s="205">
        <v>11</v>
      </c>
      <c r="T35" s="201">
        <f t="shared" si="109"/>
        <v>0.45833333333333331</v>
      </c>
      <c r="U35" s="203">
        <v>13</v>
      </c>
      <c r="V35" s="258">
        <f t="shared" si="110"/>
        <v>0.54166666666666663</v>
      </c>
      <c r="W35" s="212">
        <f t="shared" si="14"/>
        <v>24</v>
      </c>
      <c r="X35" s="205">
        <v>11</v>
      </c>
      <c r="Y35" s="201">
        <f t="shared" si="15"/>
        <v>0.45833333333333331</v>
      </c>
      <c r="Z35" s="203">
        <v>13</v>
      </c>
      <c r="AA35" s="258">
        <f t="shared" si="16"/>
        <v>0.54166666666666663</v>
      </c>
      <c r="AB35" s="212">
        <f t="shared" si="17"/>
        <v>24</v>
      </c>
      <c r="AC35" s="205">
        <v>11</v>
      </c>
      <c r="AD35" s="201">
        <f t="shared" si="18"/>
        <v>0.45833333333333331</v>
      </c>
      <c r="AE35" s="203">
        <v>13</v>
      </c>
      <c r="AF35" s="201">
        <f t="shared" si="19"/>
        <v>0.54166666666666663</v>
      </c>
      <c r="AG35" s="212">
        <f t="shared" si="20"/>
        <v>24</v>
      </c>
      <c r="AH35" s="205">
        <v>11</v>
      </c>
      <c r="AI35" s="201">
        <f t="shared" si="111"/>
        <v>0.45833333333333331</v>
      </c>
      <c r="AJ35" s="203">
        <v>13</v>
      </c>
      <c r="AK35" s="201">
        <f t="shared" si="112"/>
        <v>0.54166666666666663</v>
      </c>
      <c r="AL35" s="212">
        <f t="shared" si="0"/>
        <v>24</v>
      </c>
      <c r="AM35" s="205">
        <v>11</v>
      </c>
      <c r="AN35" s="201">
        <f t="shared" si="21"/>
        <v>0.47826086956521741</v>
      </c>
      <c r="AO35" s="203">
        <v>12</v>
      </c>
      <c r="AP35" s="201">
        <f t="shared" si="22"/>
        <v>0.52173913043478259</v>
      </c>
      <c r="AQ35" s="212">
        <f t="shared" si="23"/>
        <v>23</v>
      </c>
      <c r="AR35" s="205">
        <v>11</v>
      </c>
      <c r="AS35" s="201">
        <f t="shared" si="136"/>
        <v>0.5</v>
      </c>
      <c r="AT35" s="203">
        <v>11</v>
      </c>
      <c r="AU35" s="201">
        <f t="shared" si="137"/>
        <v>0.5</v>
      </c>
      <c r="AV35" s="212">
        <f t="shared" si="1"/>
        <v>22</v>
      </c>
      <c r="AW35" s="205">
        <v>10</v>
      </c>
      <c r="AX35" s="201">
        <f t="shared" si="138"/>
        <v>0.47619047619047616</v>
      </c>
      <c r="AY35" s="203">
        <v>11</v>
      </c>
      <c r="AZ35" s="201">
        <f t="shared" si="139"/>
        <v>0.52380952380952384</v>
      </c>
      <c r="BA35" s="212">
        <f t="shared" si="2"/>
        <v>21</v>
      </c>
      <c r="BB35" s="205">
        <v>10</v>
      </c>
      <c r="BC35" s="201">
        <f t="shared" si="140"/>
        <v>0.47619047619047616</v>
      </c>
      <c r="BD35" s="203">
        <v>11</v>
      </c>
      <c r="BE35" s="201">
        <f t="shared" si="141"/>
        <v>0.52380952380952384</v>
      </c>
      <c r="BF35" s="212">
        <f t="shared" si="24"/>
        <v>21</v>
      </c>
      <c r="BG35" s="205">
        <v>16</v>
      </c>
      <c r="BH35" s="201">
        <f t="shared" si="142"/>
        <v>0.5161290322580645</v>
      </c>
      <c r="BI35" s="203">
        <v>15</v>
      </c>
      <c r="BJ35" s="201">
        <f t="shared" si="143"/>
        <v>0.4838709677419355</v>
      </c>
      <c r="BK35" s="212">
        <f t="shared" si="25"/>
        <v>31</v>
      </c>
      <c r="BL35" s="123">
        <f t="shared" si="26"/>
        <v>10</v>
      </c>
      <c r="BM35" s="123">
        <f t="shared" si="27"/>
        <v>10</v>
      </c>
    </row>
    <row r="36" spans="1:66" s="118" customFormat="1" x14ac:dyDescent="0.2">
      <c r="A36" s="65"/>
      <c r="B36" s="274" t="s">
        <v>269</v>
      </c>
      <c r="C36" s="53" t="s">
        <v>52</v>
      </c>
      <c r="D36" s="205">
        <v>0</v>
      </c>
      <c r="E36" s="201">
        <f t="shared" si="103"/>
        <v>0</v>
      </c>
      <c r="F36" s="203">
        <v>1</v>
      </c>
      <c r="G36" s="258">
        <f t="shared" si="104"/>
        <v>1</v>
      </c>
      <c r="H36" s="212">
        <f t="shared" si="5"/>
        <v>1</v>
      </c>
      <c r="I36" s="205">
        <v>0</v>
      </c>
      <c r="J36" s="201">
        <f t="shared" ref="J36" si="144">I36/M36</f>
        <v>0</v>
      </c>
      <c r="K36" s="203">
        <v>1</v>
      </c>
      <c r="L36" s="258">
        <f t="shared" ref="L36" si="145">K36/M36</f>
        <v>1</v>
      </c>
      <c r="M36" s="212">
        <f t="shared" ref="M36" si="146">SUM(I36,K36)</f>
        <v>1</v>
      </c>
      <c r="N36" s="205">
        <v>0</v>
      </c>
      <c r="O36" s="201">
        <v>0</v>
      </c>
      <c r="P36" s="203">
        <v>1</v>
      </c>
      <c r="Q36" s="258">
        <f t="shared" ref="Q36" si="147">P36/R36</f>
        <v>1</v>
      </c>
      <c r="R36" s="212">
        <f t="shared" ref="R36" si="148">SUM(N36,P36)</f>
        <v>1</v>
      </c>
      <c r="S36" s="205">
        <v>0</v>
      </c>
      <c r="T36" s="201">
        <f t="shared" ref="T36" si="149">S36/W36</f>
        <v>0</v>
      </c>
      <c r="U36" s="203">
        <v>1</v>
      </c>
      <c r="V36" s="258">
        <f t="shared" ref="V36" si="150">U36/W36</f>
        <v>1</v>
      </c>
      <c r="W36" s="212">
        <f t="shared" ref="W36" si="151">SUM(S36,U36)</f>
        <v>1</v>
      </c>
      <c r="X36" s="205">
        <v>0</v>
      </c>
      <c r="Y36" s="201">
        <f t="shared" ref="Y36" si="152">X36/AB36</f>
        <v>0</v>
      </c>
      <c r="Z36" s="203">
        <v>1</v>
      </c>
      <c r="AA36" s="258">
        <f t="shared" ref="AA36" si="153">Z36/AB36</f>
        <v>1</v>
      </c>
      <c r="AB36" s="212">
        <f t="shared" ref="AB36" si="154">SUM(X36,Z36)</f>
        <v>1</v>
      </c>
      <c r="AC36" s="205">
        <v>0</v>
      </c>
      <c r="AD36" s="201">
        <f t="shared" ref="AD36" si="155">AC36/AG36</f>
        <v>0</v>
      </c>
      <c r="AE36" s="203">
        <v>1</v>
      </c>
      <c r="AF36" s="201">
        <f t="shared" ref="AF36" si="156">AE36/AG36</f>
        <v>1</v>
      </c>
      <c r="AG36" s="212">
        <f t="shared" ref="AG36" si="157">SUM(AC36,AE36)</f>
        <v>1</v>
      </c>
      <c r="AH36" s="205">
        <v>0</v>
      </c>
      <c r="AI36" s="201">
        <f t="shared" si="111"/>
        <v>0</v>
      </c>
      <c r="AJ36" s="203">
        <v>1</v>
      </c>
      <c r="AK36" s="201">
        <f t="shared" si="112"/>
        <v>1</v>
      </c>
      <c r="AL36" s="212">
        <f t="shared" si="0"/>
        <v>1</v>
      </c>
      <c r="AM36" s="205">
        <v>0</v>
      </c>
      <c r="AN36" s="201">
        <f t="shared" ref="AN36" si="158">AM36/AQ36</f>
        <v>0</v>
      </c>
      <c r="AO36" s="203">
        <v>1</v>
      </c>
      <c r="AP36" s="201">
        <f t="shared" ref="AP36" si="159">AO36/AQ36</f>
        <v>1</v>
      </c>
      <c r="AQ36" s="212">
        <f t="shared" ref="AQ36" si="160">SUM(AM36,AO36)</f>
        <v>1</v>
      </c>
      <c r="AR36" s="205">
        <v>0</v>
      </c>
      <c r="AS36" s="201">
        <f t="shared" ref="AS36" si="161">AR36/AV36</f>
        <v>0</v>
      </c>
      <c r="AT36" s="203">
        <v>1</v>
      </c>
      <c r="AU36" s="201">
        <f t="shared" ref="AU36" si="162">AT36/AV36</f>
        <v>1</v>
      </c>
      <c r="AV36" s="212">
        <f t="shared" ref="AV36" si="163">SUM(AR36,AT36)</f>
        <v>1</v>
      </c>
      <c r="AW36" s="205">
        <v>0</v>
      </c>
      <c r="AX36" s="201">
        <f t="shared" ref="AX36" si="164">AW36/BA36</f>
        <v>0</v>
      </c>
      <c r="AY36" s="203">
        <v>1</v>
      </c>
      <c r="AZ36" s="201">
        <f t="shared" ref="AZ36" si="165">AY36/BA36</f>
        <v>1</v>
      </c>
      <c r="BA36" s="212">
        <f t="shared" ref="BA36" si="166">SUM(AW36,AY36)</f>
        <v>1</v>
      </c>
      <c r="BB36" s="205">
        <v>0</v>
      </c>
      <c r="BC36" s="201">
        <f t="shared" ref="BC36" si="167">BB36/BF36</f>
        <v>0</v>
      </c>
      <c r="BD36" s="203">
        <v>1</v>
      </c>
      <c r="BE36" s="201">
        <f t="shared" ref="BE36" si="168">BD36/BF36</f>
        <v>1</v>
      </c>
      <c r="BF36" s="212">
        <f t="shared" si="24"/>
        <v>1</v>
      </c>
      <c r="BG36" s="205">
        <v>0</v>
      </c>
      <c r="BH36" s="201">
        <f t="shared" ref="BH36" si="169">BG36/BK36</f>
        <v>0</v>
      </c>
      <c r="BI36" s="203">
        <v>1</v>
      </c>
      <c r="BJ36" s="201">
        <f t="shared" ref="BJ36" si="170">BI36/BK36</f>
        <v>1</v>
      </c>
      <c r="BK36" s="212">
        <f t="shared" ref="BK36" si="171">SUM(BG36,BI36)</f>
        <v>1</v>
      </c>
      <c r="BL36" s="123">
        <f t="shared" si="26"/>
        <v>0</v>
      </c>
      <c r="BM36" s="123">
        <f t="shared" si="27"/>
        <v>0</v>
      </c>
    </row>
    <row r="37" spans="1:66" s="65" customFormat="1" x14ac:dyDescent="0.2">
      <c r="B37" s="274" t="s">
        <v>233</v>
      </c>
      <c r="C37" s="67" t="s">
        <v>52</v>
      </c>
      <c r="D37" s="204">
        <v>0</v>
      </c>
      <c r="E37" s="201">
        <v>0</v>
      </c>
      <c r="F37" s="115">
        <v>0</v>
      </c>
      <c r="G37" s="258">
        <v>0</v>
      </c>
      <c r="H37" s="212">
        <f t="shared" si="5"/>
        <v>0</v>
      </c>
      <c r="I37" s="204">
        <v>0</v>
      </c>
      <c r="J37" s="201">
        <v>0</v>
      </c>
      <c r="K37" s="115">
        <v>0</v>
      </c>
      <c r="L37" s="258">
        <v>0</v>
      </c>
      <c r="M37" s="212">
        <f t="shared" si="8"/>
        <v>0</v>
      </c>
      <c r="N37" s="204">
        <v>2</v>
      </c>
      <c r="O37" s="201">
        <f t="shared" si="107"/>
        <v>0.66666666666666663</v>
      </c>
      <c r="P37" s="115">
        <v>1</v>
      </c>
      <c r="Q37" s="258">
        <f t="shared" si="108"/>
        <v>0.33333333333333331</v>
      </c>
      <c r="R37" s="212">
        <f t="shared" si="11"/>
        <v>3</v>
      </c>
      <c r="S37" s="204">
        <v>2</v>
      </c>
      <c r="T37" s="201">
        <f t="shared" si="109"/>
        <v>0.66666666666666663</v>
      </c>
      <c r="U37" s="115">
        <v>1</v>
      </c>
      <c r="V37" s="258">
        <f t="shared" si="110"/>
        <v>0.33333333333333331</v>
      </c>
      <c r="W37" s="212">
        <f t="shared" si="14"/>
        <v>3</v>
      </c>
      <c r="X37" s="204">
        <v>2</v>
      </c>
      <c r="Y37" s="201">
        <v>0</v>
      </c>
      <c r="Z37" s="115">
        <v>1</v>
      </c>
      <c r="AA37" s="258">
        <v>0</v>
      </c>
      <c r="AB37" s="212">
        <f t="shared" si="17"/>
        <v>3</v>
      </c>
      <c r="AC37" s="204">
        <v>2</v>
      </c>
      <c r="AD37" s="201">
        <v>0</v>
      </c>
      <c r="AE37" s="115">
        <v>1</v>
      </c>
      <c r="AF37" s="201">
        <v>0</v>
      </c>
      <c r="AG37" s="212">
        <f t="shared" si="20"/>
        <v>3</v>
      </c>
      <c r="AH37" s="204">
        <v>2</v>
      </c>
      <c r="AI37" s="201">
        <v>0</v>
      </c>
      <c r="AJ37" s="115">
        <v>1</v>
      </c>
      <c r="AK37" s="201">
        <v>0</v>
      </c>
      <c r="AL37" s="212">
        <f t="shared" si="0"/>
        <v>3</v>
      </c>
      <c r="AM37" s="204">
        <v>2</v>
      </c>
      <c r="AN37" s="201">
        <v>0</v>
      </c>
      <c r="AO37" s="115">
        <v>1</v>
      </c>
      <c r="AP37" s="201">
        <v>0</v>
      </c>
      <c r="AQ37" s="212">
        <f t="shared" si="23"/>
        <v>3</v>
      </c>
      <c r="AR37" s="204">
        <v>2</v>
      </c>
      <c r="AS37" s="201">
        <v>0</v>
      </c>
      <c r="AT37" s="115">
        <v>1</v>
      </c>
      <c r="AU37" s="201">
        <v>0</v>
      </c>
      <c r="AV37" s="212">
        <f t="shared" si="1"/>
        <v>3</v>
      </c>
      <c r="AW37" s="204">
        <v>2</v>
      </c>
      <c r="AX37" s="201">
        <v>0</v>
      </c>
      <c r="AY37" s="115">
        <v>1</v>
      </c>
      <c r="AZ37" s="201">
        <v>0</v>
      </c>
      <c r="BA37" s="212">
        <f t="shared" si="2"/>
        <v>3</v>
      </c>
      <c r="BB37" s="204">
        <v>2</v>
      </c>
      <c r="BC37" s="201">
        <v>0</v>
      </c>
      <c r="BD37" s="115">
        <v>1</v>
      </c>
      <c r="BE37" s="201">
        <v>0</v>
      </c>
      <c r="BF37" s="212">
        <f t="shared" si="24"/>
        <v>3</v>
      </c>
      <c r="BG37" s="204">
        <v>2</v>
      </c>
      <c r="BH37" s="201">
        <v>0</v>
      </c>
      <c r="BI37" s="115">
        <v>1</v>
      </c>
      <c r="BJ37" s="201">
        <v>0</v>
      </c>
      <c r="BK37" s="212">
        <f t="shared" si="25"/>
        <v>3</v>
      </c>
      <c r="BL37" s="123">
        <f t="shared" si="26"/>
        <v>0</v>
      </c>
      <c r="BM37" s="123">
        <f t="shared" si="27"/>
        <v>3</v>
      </c>
    </row>
    <row r="38" spans="1:66" s="118" customFormat="1" x14ac:dyDescent="0.2">
      <c r="A38" s="65"/>
      <c r="B38" s="274" t="s">
        <v>234</v>
      </c>
      <c r="C38" s="53" t="s">
        <v>52</v>
      </c>
      <c r="D38" s="205">
        <v>25</v>
      </c>
      <c r="E38" s="201">
        <f t="shared" si="103"/>
        <v>0.59523809523809523</v>
      </c>
      <c r="F38" s="203">
        <v>17</v>
      </c>
      <c r="G38" s="258">
        <f t="shared" si="104"/>
        <v>0.40476190476190477</v>
      </c>
      <c r="H38" s="212">
        <f t="shared" si="5"/>
        <v>42</v>
      </c>
      <c r="I38" s="205">
        <v>24</v>
      </c>
      <c r="J38" s="201">
        <f t="shared" si="105"/>
        <v>0.58536585365853655</v>
      </c>
      <c r="K38" s="203">
        <v>17</v>
      </c>
      <c r="L38" s="258">
        <f t="shared" si="106"/>
        <v>0.41463414634146339</v>
      </c>
      <c r="M38" s="212">
        <f t="shared" si="8"/>
        <v>41</v>
      </c>
      <c r="N38" s="205">
        <v>38</v>
      </c>
      <c r="O38" s="201">
        <f t="shared" si="107"/>
        <v>0.54285714285714282</v>
      </c>
      <c r="P38" s="203">
        <v>32</v>
      </c>
      <c r="Q38" s="258">
        <f t="shared" si="108"/>
        <v>0.45714285714285713</v>
      </c>
      <c r="R38" s="212">
        <f t="shared" si="11"/>
        <v>70</v>
      </c>
      <c r="S38" s="205">
        <v>36</v>
      </c>
      <c r="T38" s="201">
        <f t="shared" si="109"/>
        <v>0.52941176470588236</v>
      </c>
      <c r="U38" s="203">
        <v>32</v>
      </c>
      <c r="V38" s="258">
        <f t="shared" si="110"/>
        <v>0.47058823529411764</v>
      </c>
      <c r="W38" s="212">
        <f t="shared" si="14"/>
        <v>68</v>
      </c>
      <c r="X38" s="205">
        <v>38</v>
      </c>
      <c r="Y38" s="201">
        <f t="shared" si="15"/>
        <v>0.54285714285714282</v>
      </c>
      <c r="Z38" s="203">
        <v>32</v>
      </c>
      <c r="AA38" s="258">
        <f t="shared" si="16"/>
        <v>0.45714285714285713</v>
      </c>
      <c r="AB38" s="212">
        <f t="shared" si="17"/>
        <v>70</v>
      </c>
      <c r="AC38" s="205">
        <v>37</v>
      </c>
      <c r="AD38" s="201">
        <f t="shared" si="18"/>
        <v>0.53623188405797106</v>
      </c>
      <c r="AE38" s="203">
        <v>32</v>
      </c>
      <c r="AF38" s="201">
        <f t="shared" si="19"/>
        <v>0.46376811594202899</v>
      </c>
      <c r="AG38" s="212">
        <f t="shared" si="20"/>
        <v>69</v>
      </c>
      <c r="AH38" s="205">
        <v>36</v>
      </c>
      <c r="AI38" s="201">
        <f>AH38/AL38</f>
        <v>0.52941176470588236</v>
      </c>
      <c r="AJ38" s="203">
        <v>32</v>
      </c>
      <c r="AK38" s="201">
        <f>AJ38/AL38</f>
        <v>0.47058823529411764</v>
      </c>
      <c r="AL38" s="212">
        <f t="shared" si="0"/>
        <v>68</v>
      </c>
      <c r="AM38" s="205">
        <v>36</v>
      </c>
      <c r="AN38" s="201">
        <f t="shared" si="21"/>
        <v>0.52941176470588236</v>
      </c>
      <c r="AO38" s="203">
        <v>32</v>
      </c>
      <c r="AP38" s="201">
        <f t="shared" si="22"/>
        <v>0.47058823529411764</v>
      </c>
      <c r="AQ38" s="212">
        <f t="shared" si="23"/>
        <v>68</v>
      </c>
      <c r="AR38" s="205">
        <v>35</v>
      </c>
      <c r="AS38" s="201">
        <f t="shared" si="136"/>
        <v>0.52238805970149249</v>
      </c>
      <c r="AT38" s="203">
        <v>32</v>
      </c>
      <c r="AU38" s="201">
        <f t="shared" si="137"/>
        <v>0.47761194029850745</v>
      </c>
      <c r="AV38" s="212">
        <f t="shared" si="1"/>
        <v>67</v>
      </c>
      <c r="AW38" s="205">
        <v>34</v>
      </c>
      <c r="AX38" s="201">
        <f t="shared" si="138"/>
        <v>0.52307692307692311</v>
      </c>
      <c r="AY38" s="203">
        <v>31</v>
      </c>
      <c r="AZ38" s="201">
        <f t="shared" si="139"/>
        <v>0.47692307692307695</v>
      </c>
      <c r="BA38" s="212">
        <f t="shared" si="2"/>
        <v>65</v>
      </c>
      <c r="BB38" s="205">
        <v>32</v>
      </c>
      <c r="BC38" s="201">
        <f t="shared" si="140"/>
        <v>0.50793650793650791</v>
      </c>
      <c r="BD38" s="203">
        <v>31</v>
      </c>
      <c r="BE38" s="201">
        <f t="shared" si="141"/>
        <v>0.49206349206349204</v>
      </c>
      <c r="BF38" s="212">
        <f t="shared" si="24"/>
        <v>63</v>
      </c>
      <c r="BG38" s="205">
        <v>23</v>
      </c>
      <c r="BH38" s="201">
        <f t="shared" si="142"/>
        <v>0.52272727272727271</v>
      </c>
      <c r="BI38" s="203">
        <v>21</v>
      </c>
      <c r="BJ38" s="201">
        <f t="shared" si="143"/>
        <v>0.47727272727272729</v>
      </c>
      <c r="BK38" s="212">
        <f t="shared" si="25"/>
        <v>44</v>
      </c>
      <c r="BL38" s="123">
        <f t="shared" si="26"/>
        <v>-19</v>
      </c>
      <c r="BM38" s="123">
        <f t="shared" si="27"/>
        <v>2</v>
      </c>
    </row>
    <row r="39" spans="1:66" s="65" customFormat="1" x14ac:dyDescent="0.2">
      <c r="B39" s="274" t="s">
        <v>235</v>
      </c>
      <c r="C39" s="67" t="s">
        <v>52</v>
      </c>
      <c r="D39" s="204">
        <v>10</v>
      </c>
      <c r="E39" s="201">
        <f t="shared" si="103"/>
        <v>0.52631578947368418</v>
      </c>
      <c r="F39" s="115">
        <v>9</v>
      </c>
      <c r="G39" s="258">
        <f t="shared" si="104"/>
        <v>0.47368421052631576</v>
      </c>
      <c r="H39" s="212">
        <f t="shared" si="5"/>
        <v>19</v>
      </c>
      <c r="I39" s="204">
        <v>10</v>
      </c>
      <c r="J39" s="201">
        <f t="shared" si="105"/>
        <v>0.55555555555555558</v>
      </c>
      <c r="K39" s="115">
        <v>8</v>
      </c>
      <c r="L39" s="258">
        <f t="shared" si="106"/>
        <v>0.44444444444444442</v>
      </c>
      <c r="M39" s="212">
        <f t="shared" si="8"/>
        <v>18</v>
      </c>
      <c r="N39" s="204">
        <v>8</v>
      </c>
      <c r="O39" s="201">
        <f t="shared" si="107"/>
        <v>0.53333333333333333</v>
      </c>
      <c r="P39" s="115">
        <v>7</v>
      </c>
      <c r="Q39" s="258">
        <f t="shared" si="108"/>
        <v>0.46666666666666667</v>
      </c>
      <c r="R39" s="212">
        <f t="shared" si="11"/>
        <v>15</v>
      </c>
      <c r="S39" s="204">
        <v>9</v>
      </c>
      <c r="T39" s="201">
        <f t="shared" si="109"/>
        <v>0.5625</v>
      </c>
      <c r="U39" s="115">
        <v>7</v>
      </c>
      <c r="V39" s="258">
        <f t="shared" si="110"/>
        <v>0.4375</v>
      </c>
      <c r="W39" s="212">
        <f t="shared" si="14"/>
        <v>16</v>
      </c>
      <c r="X39" s="204">
        <v>9</v>
      </c>
      <c r="Y39" s="201">
        <f t="shared" si="15"/>
        <v>0.5625</v>
      </c>
      <c r="Z39" s="115">
        <v>7</v>
      </c>
      <c r="AA39" s="258">
        <f t="shared" si="16"/>
        <v>0.4375</v>
      </c>
      <c r="AB39" s="212">
        <f t="shared" si="17"/>
        <v>16</v>
      </c>
      <c r="AC39" s="204">
        <v>7</v>
      </c>
      <c r="AD39" s="201">
        <f t="shared" si="18"/>
        <v>0.5</v>
      </c>
      <c r="AE39" s="115">
        <v>7</v>
      </c>
      <c r="AF39" s="201">
        <f t="shared" si="19"/>
        <v>0.5</v>
      </c>
      <c r="AG39" s="212">
        <f t="shared" si="20"/>
        <v>14</v>
      </c>
      <c r="AH39" s="204">
        <v>7</v>
      </c>
      <c r="AI39" s="201">
        <f>AH39/AL39</f>
        <v>0.5</v>
      </c>
      <c r="AJ39" s="115">
        <v>7</v>
      </c>
      <c r="AK39" s="201">
        <f>AJ39/AL39</f>
        <v>0.5</v>
      </c>
      <c r="AL39" s="212">
        <f t="shared" si="0"/>
        <v>14</v>
      </c>
      <c r="AM39" s="204">
        <v>7</v>
      </c>
      <c r="AN39" s="201">
        <f t="shared" si="21"/>
        <v>0.5</v>
      </c>
      <c r="AO39" s="115">
        <v>7</v>
      </c>
      <c r="AP39" s="201">
        <f t="shared" si="22"/>
        <v>0.5</v>
      </c>
      <c r="AQ39" s="212">
        <f t="shared" si="23"/>
        <v>14</v>
      </c>
      <c r="AR39" s="204">
        <v>6</v>
      </c>
      <c r="AS39" s="201">
        <f t="shared" si="136"/>
        <v>0.46153846153846156</v>
      </c>
      <c r="AT39" s="115">
        <v>7</v>
      </c>
      <c r="AU39" s="201">
        <f t="shared" si="137"/>
        <v>0.53846153846153844</v>
      </c>
      <c r="AV39" s="212">
        <f t="shared" si="1"/>
        <v>13</v>
      </c>
      <c r="AW39" s="204">
        <v>6</v>
      </c>
      <c r="AX39" s="201">
        <f t="shared" si="138"/>
        <v>0.46153846153846156</v>
      </c>
      <c r="AY39" s="115">
        <v>7</v>
      </c>
      <c r="AZ39" s="201">
        <f t="shared" si="139"/>
        <v>0.53846153846153844</v>
      </c>
      <c r="BA39" s="212">
        <f t="shared" si="2"/>
        <v>13</v>
      </c>
      <c r="BB39" s="204">
        <v>7</v>
      </c>
      <c r="BC39" s="201">
        <f t="shared" si="140"/>
        <v>0.5</v>
      </c>
      <c r="BD39" s="115">
        <v>7</v>
      </c>
      <c r="BE39" s="201">
        <f t="shared" si="141"/>
        <v>0.5</v>
      </c>
      <c r="BF39" s="212">
        <f t="shared" si="24"/>
        <v>14</v>
      </c>
      <c r="BG39" s="204">
        <v>6</v>
      </c>
      <c r="BH39" s="201">
        <f t="shared" si="142"/>
        <v>0.46153846153846156</v>
      </c>
      <c r="BI39" s="115">
        <v>7</v>
      </c>
      <c r="BJ39" s="201">
        <f t="shared" si="143"/>
        <v>0.53846153846153844</v>
      </c>
      <c r="BK39" s="212">
        <f t="shared" si="25"/>
        <v>13</v>
      </c>
      <c r="BL39" s="123">
        <f t="shared" si="26"/>
        <v>-1</v>
      </c>
      <c r="BM39" s="123">
        <f t="shared" si="27"/>
        <v>-6</v>
      </c>
    </row>
    <row r="40" spans="1:66" s="65" customFormat="1" x14ac:dyDescent="0.2">
      <c r="B40" s="274" t="s">
        <v>236</v>
      </c>
      <c r="C40" s="67" t="s">
        <v>52</v>
      </c>
      <c r="D40" s="204">
        <v>40</v>
      </c>
      <c r="E40" s="201">
        <f t="shared" si="103"/>
        <v>0.48192771084337349</v>
      </c>
      <c r="F40" s="115">
        <v>43</v>
      </c>
      <c r="G40" s="258">
        <f t="shared" si="104"/>
        <v>0.51807228915662651</v>
      </c>
      <c r="H40" s="212">
        <f t="shared" si="5"/>
        <v>83</v>
      </c>
      <c r="I40" s="204">
        <v>38</v>
      </c>
      <c r="J40" s="201">
        <f t="shared" si="105"/>
        <v>0.48717948717948717</v>
      </c>
      <c r="K40" s="115">
        <v>40</v>
      </c>
      <c r="L40" s="258">
        <f t="shared" si="106"/>
        <v>0.51282051282051277</v>
      </c>
      <c r="M40" s="212">
        <f t="shared" si="8"/>
        <v>78</v>
      </c>
      <c r="N40" s="204">
        <v>36</v>
      </c>
      <c r="O40" s="201">
        <f t="shared" si="107"/>
        <v>0.48</v>
      </c>
      <c r="P40" s="115">
        <v>39</v>
      </c>
      <c r="Q40" s="258">
        <f t="shared" si="108"/>
        <v>0.52</v>
      </c>
      <c r="R40" s="212">
        <f t="shared" si="11"/>
        <v>75</v>
      </c>
      <c r="S40" s="204">
        <v>40</v>
      </c>
      <c r="T40" s="201">
        <f t="shared" si="109"/>
        <v>0.48192771084337349</v>
      </c>
      <c r="U40" s="115">
        <v>43</v>
      </c>
      <c r="V40" s="258">
        <f t="shared" si="110"/>
        <v>0.51807228915662651</v>
      </c>
      <c r="W40" s="212">
        <f t="shared" si="14"/>
        <v>83</v>
      </c>
      <c r="X40" s="204">
        <v>43</v>
      </c>
      <c r="Y40" s="201">
        <f t="shared" si="15"/>
        <v>0.53086419753086422</v>
      </c>
      <c r="Z40" s="115">
        <v>38</v>
      </c>
      <c r="AA40" s="258">
        <f t="shared" si="16"/>
        <v>0.46913580246913578</v>
      </c>
      <c r="AB40" s="212">
        <f t="shared" si="17"/>
        <v>81</v>
      </c>
      <c r="AC40" s="204">
        <v>42</v>
      </c>
      <c r="AD40" s="201">
        <f t="shared" si="18"/>
        <v>0.53846153846153844</v>
      </c>
      <c r="AE40" s="115">
        <v>36</v>
      </c>
      <c r="AF40" s="201">
        <f t="shared" si="19"/>
        <v>0.46153846153846156</v>
      </c>
      <c r="AG40" s="212">
        <f t="shared" si="20"/>
        <v>78</v>
      </c>
      <c r="AH40" s="204">
        <v>43</v>
      </c>
      <c r="AI40" s="201">
        <f>AH40/AL40</f>
        <v>0.55844155844155841</v>
      </c>
      <c r="AJ40" s="115">
        <v>34</v>
      </c>
      <c r="AK40" s="201">
        <f>AJ40/AL40</f>
        <v>0.44155844155844154</v>
      </c>
      <c r="AL40" s="212">
        <f t="shared" si="0"/>
        <v>77</v>
      </c>
      <c r="AM40" s="204">
        <v>43</v>
      </c>
      <c r="AN40" s="201">
        <f t="shared" si="21"/>
        <v>0.55844155844155841</v>
      </c>
      <c r="AO40" s="115">
        <v>34</v>
      </c>
      <c r="AP40" s="201">
        <f t="shared" si="22"/>
        <v>0.44155844155844154</v>
      </c>
      <c r="AQ40" s="212">
        <f t="shared" si="23"/>
        <v>77</v>
      </c>
      <c r="AR40" s="204">
        <v>42</v>
      </c>
      <c r="AS40" s="201">
        <f t="shared" si="136"/>
        <v>0.55263157894736847</v>
      </c>
      <c r="AT40" s="115">
        <v>34</v>
      </c>
      <c r="AU40" s="201">
        <f t="shared" si="137"/>
        <v>0.44736842105263158</v>
      </c>
      <c r="AV40" s="212">
        <f t="shared" si="1"/>
        <v>76</v>
      </c>
      <c r="AW40" s="204">
        <v>42</v>
      </c>
      <c r="AX40" s="201">
        <f t="shared" si="138"/>
        <v>0.54545454545454541</v>
      </c>
      <c r="AY40" s="115">
        <v>35</v>
      </c>
      <c r="AZ40" s="201">
        <f t="shared" si="139"/>
        <v>0.45454545454545453</v>
      </c>
      <c r="BA40" s="212">
        <f t="shared" si="2"/>
        <v>77</v>
      </c>
      <c r="BB40" s="204">
        <v>41</v>
      </c>
      <c r="BC40" s="201">
        <f t="shared" si="140"/>
        <v>0.54666666666666663</v>
      </c>
      <c r="BD40" s="115">
        <v>34</v>
      </c>
      <c r="BE40" s="201">
        <f t="shared" si="141"/>
        <v>0.45333333333333331</v>
      </c>
      <c r="BF40" s="212">
        <f t="shared" si="24"/>
        <v>75</v>
      </c>
      <c r="BG40" s="204">
        <v>40</v>
      </c>
      <c r="BH40" s="201">
        <f t="shared" si="142"/>
        <v>0.54794520547945202</v>
      </c>
      <c r="BI40" s="115">
        <v>33</v>
      </c>
      <c r="BJ40" s="201">
        <f t="shared" si="143"/>
        <v>0.45205479452054792</v>
      </c>
      <c r="BK40" s="212">
        <f t="shared" si="25"/>
        <v>73</v>
      </c>
      <c r="BL40" s="123">
        <f t="shared" si="26"/>
        <v>-2</v>
      </c>
      <c r="BM40" s="123">
        <f t="shared" si="27"/>
        <v>-10</v>
      </c>
    </row>
    <row r="41" spans="1:66" s="65" customFormat="1" ht="13.5" thickBot="1" x14ac:dyDescent="0.25">
      <c r="B41" s="274" t="s">
        <v>237</v>
      </c>
      <c r="C41" s="67" t="s">
        <v>158</v>
      </c>
      <c r="D41" s="206">
        <v>14</v>
      </c>
      <c r="E41" s="207">
        <f t="shared" si="103"/>
        <v>0.60869565217391308</v>
      </c>
      <c r="F41" s="208">
        <v>9</v>
      </c>
      <c r="G41" s="259">
        <f t="shared" si="104"/>
        <v>0.39130434782608697</v>
      </c>
      <c r="H41" s="213">
        <f t="shared" si="5"/>
        <v>23</v>
      </c>
      <c r="I41" s="206">
        <v>14</v>
      </c>
      <c r="J41" s="207">
        <f t="shared" si="105"/>
        <v>0.56000000000000005</v>
      </c>
      <c r="K41" s="208">
        <v>11</v>
      </c>
      <c r="L41" s="259">
        <f t="shared" si="106"/>
        <v>0.44</v>
      </c>
      <c r="M41" s="213">
        <f t="shared" si="8"/>
        <v>25</v>
      </c>
      <c r="N41" s="206">
        <v>13</v>
      </c>
      <c r="O41" s="207">
        <f t="shared" si="107"/>
        <v>0.56521739130434778</v>
      </c>
      <c r="P41" s="208">
        <v>10</v>
      </c>
      <c r="Q41" s="259">
        <f t="shared" si="108"/>
        <v>0.43478260869565216</v>
      </c>
      <c r="R41" s="213">
        <f t="shared" si="11"/>
        <v>23</v>
      </c>
      <c r="S41" s="206">
        <v>13</v>
      </c>
      <c r="T41" s="207">
        <f t="shared" si="109"/>
        <v>0.56521739130434778</v>
      </c>
      <c r="U41" s="208">
        <v>10</v>
      </c>
      <c r="V41" s="259">
        <f t="shared" si="110"/>
        <v>0.43478260869565216</v>
      </c>
      <c r="W41" s="213">
        <f t="shared" si="14"/>
        <v>23</v>
      </c>
      <c r="X41" s="206">
        <v>12</v>
      </c>
      <c r="Y41" s="207">
        <f t="shared" si="15"/>
        <v>0.5714285714285714</v>
      </c>
      <c r="Z41" s="208">
        <v>9</v>
      </c>
      <c r="AA41" s="259">
        <f t="shared" si="16"/>
        <v>0.42857142857142855</v>
      </c>
      <c r="AB41" s="213">
        <f t="shared" si="17"/>
        <v>21</v>
      </c>
      <c r="AC41" s="206">
        <v>10</v>
      </c>
      <c r="AD41" s="207">
        <f t="shared" si="18"/>
        <v>0.52631578947368418</v>
      </c>
      <c r="AE41" s="208">
        <v>9</v>
      </c>
      <c r="AF41" s="207">
        <f t="shared" si="19"/>
        <v>0.47368421052631576</v>
      </c>
      <c r="AG41" s="213">
        <f t="shared" si="20"/>
        <v>19</v>
      </c>
      <c r="AH41" s="206">
        <v>10</v>
      </c>
      <c r="AI41" s="207">
        <f>AH41/AL41</f>
        <v>0.52631578947368418</v>
      </c>
      <c r="AJ41" s="208">
        <v>9</v>
      </c>
      <c r="AK41" s="207">
        <f>AJ41/AL41</f>
        <v>0.47368421052631576</v>
      </c>
      <c r="AL41" s="213">
        <f t="shared" si="0"/>
        <v>19</v>
      </c>
      <c r="AM41" s="206">
        <v>10</v>
      </c>
      <c r="AN41" s="207">
        <f t="shared" si="21"/>
        <v>0.52631578947368418</v>
      </c>
      <c r="AO41" s="208">
        <v>9</v>
      </c>
      <c r="AP41" s="207">
        <f t="shared" si="22"/>
        <v>0.47368421052631576</v>
      </c>
      <c r="AQ41" s="213">
        <f t="shared" si="23"/>
        <v>19</v>
      </c>
      <c r="AR41" s="206">
        <v>10</v>
      </c>
      <c r="AS41" s="207">
        <f t="shared" si="136"/>
        <v>0.52631578947368418</v>
      </c>
      <c r="AT41" s="208">
        <v>9</v>
      </c>
      <c r="AU41" s="207">
        <f t="shared" si="137"/>
        <v>0.47368421052631576</v>
      </c>
      <c r="AV41" s="213">
        <f t="shared" si="1"/>
        <v>19</v>
      </c>
      <c r="AW41" s="206">
        <v>10</v>
      </c>
      <c r="AX41" s="207">
        <f t="shared" si="138"/>
        <v>0.55555555555555558</v>
      </c>
      <c r="AY41" s="208">
        <v>8</v>
      </c>
      <c r="AZ41" s="207">
        <f t="shared" si="139"/>
        <v>0.44444444444444442</v>
      </c>
      <c r="BA41" s="213">
        <f t="shared" si="2"/>
        <v>18</v>
      </c>
      <c r="BB41" s="206">
        <v>10</v>
      </c>
      <c r="BC41" s="207">
        <f t="shared" si="140"/>
        <v>0.55555555555555558</v>
      </c>
      <c r="BD41" s="208">
        <v>8</v>
      </c>
      <c r="BE41" s="207">
        <f t="shared" si="141"/>
        <v>0.44444444444444442</v>
      </c>
      <c r="BF41" s="212">
        <f t="shared" si="24"/>
        <v>18</v>
      </c>
      <c r="BG41" s="206">
        <v>10</v>
      </c>
      <c r="BH41" s="207">
        <f t="shared" si="142"/>
        <v>0.58823529411764708</v>
      </c>
      <c r="BI41" s="208">
        <v>7</v>
      </c>
      <c r="BJ41" s="207">
        <f t="shared" si="143"/>
        <v>0.41176470588235292</v>
      </c>
      <c r="BK41" s="213">
        <f t="shared" si="25"/>
        <v>17</v>
      </c>
      <c r="BL41" s="123">
        <f t="shared" si="26"/>
        <v>-1</v>
      </c>
      <c r="BM41" s="123">
        <f t="shared" si="27"/>
        <v>-6</v>
      </c>
    </row>
    <row r="42" spans="1:66" ht="13.5" thickBot="1" x14ac:dyDescent="0.25">
      <c r="B42" s="337" t="s">
        <v>159</v>
      </c>
      <c r="C42" s="338"/>
      <c r="D42" s="209">
        <f t="shared" ref="D42" si="172">SUM(D4:D41)</f>
        <v>174</v>
      </c>
      <c r="E42" s="210">
        <f t="shared" si="103"/>
        <v>0.48066298342541436</v>
      </c>
      <c r="F42" s="209">
        <f>SUM(F4:F41)</f>
        <v>188</v>
      </c>
      <c r="G42" s="210">
        <f t="shared" si="104"/>
        <v>0.51933701657458564</v>
      </c>
      <c r="H42" s="209">
        <f>SUM(H4:H41)</f>
        <v>362</v>
      </c>
      <c r="I42" s="209">
        <f t="shared" ref="I42" si="173">SUM(I4:I41)</f>
        <v>171</v>
      </c>
      <c r="J42" s="210">
        <f t="shared" si="105"/>
        <v>0.46978021978021978</v>
      </c>
      <c r="K42" s="209">
        <f>SUM(K4:K41)</f>
        <v>193</v>
      </c>
      <c r="L42" s="210">
        <f t="shared" si="106"/>
        <v>0.53021978021978022</v>
      </c>
      <c r="M42" s="209">
        <f>SUM(M4:M41)</f>
        <v>364</v>
      </c>
      <c r="N42" s="209">
        <f t="shared" ref="N42" si="174">SUM(N4:N41)</f>
        <v>186</v>
      </c>
      <c r="O42" s="210">
        <f t="shared" si="107"/>
        <v>0.47448979591836737</v>
      </c>
      <c r="P42" s="209">
        <f>SUM(P4:P41)</f>
        <v>206</v>
      </c>
      <c r="Q42" s="210">
        <f t="shared" si="108"/>
        <v>0.52551020408163263</v>
      </c>
      <c r="R42" s="209">
        <f>SUM(R4:R41)</f>
        <v>392</v>
      </c>
      <c r="S42" s="209">
        <f t="shared" ref="S42" si="175">SUM(S4:S41)</f>
        <v>191</v>
      </c>
      <c r="T42" s="210">
        <f t="shared" si="109"/>
        <v>0.47869674185463656</v>
      </c>
      <c r="U42" s="209">
        <f>SUM(U4:U41)</f>
        <v>208</v>
      </c>
      <c r="V42" s="210">
        <f t="shared" si="110"/>
        <v>0.52130325814536338</v>
      </c>
      <c r="W42" s="209">
        <f>SUM(W4:W41)</f>
        <v>399</v>
      </c>
      <c r="X42" s="209">
        <f t="shared" ref="X42" si="176">SUM(X4:X41)</f>
        <v>203</v>
      </c>
      <c r="Y42" s="210">
        <f t="shared" si="15"/>
        <v>0.49152542372881358</v>
      </c>
      <c r="Z42" s="209">
        <f>SUM(Z4:Z41)</f>
        <v>210</v>
      </c>
      <c r="AA42" s="210">
        <f t="shared" si="16"/>
        <v>0.50847457627118642</v>
      </c>
      <c r="AB42" s="209">
        <f>SUM(AB4:AB41)</f>
        <v>413</v>
      </c>
      <c r="AC42" s="209">
        <f>SUM(AC4:AC41)</f>
        <v>202</v>
      </c>
      <c r="AD42" s="210">
        <f t="shared" si="18"/>
        <v>0.49029126213592233</v>
      </c>
      <c r="AE42" s="209">
        <f>SUM(AE4:AE41)</f>
        <v>210</v>
      </c>
      <c r="AF42" s="210">
        <f t="shared" si="19"/>
        <v>0.50970873786407767</v>
      </c>
      <c r="AG42" s="209">
        <f>SUM(AG4:AG41)</f>
        <v>412</v>
      </c>
      <c r="AH42" s="209">
        <f>SUM(AH4:AH41)</f>
        <v>200</v>
      </c>
      <c r="AI42" s="210">
        <f>AH42/AL42</f>
        <v>0.48661800486618007</v>
      </c>
      <c r="AJ42" s="209">
        <f>SUM(AJ4:AJ41)</f>
        <v>211</v>
      </c>
      <c r="AK42" s="210">
        <f>AJ42/AL42</f>
        <v>0.51338199513381999</v>
      </c>
      <c r="AL42" s="209">
        <f>SUM(AL4:AL41)</f>
        <v>411</v>
      </c>
      <c r="AM42" s="209">
        <f>SUM(AM4:AM41)</f>
        <v>201</v>
      </c>
      <c r="AN42" s="210">
        <f t="shared" si="21"/>
        <v>0.48786407766990292</v>
      </c>
      <c r="AO42" s="209">
        <f>SUM(AO4:AO41)</f>
        <v>211</v>
      </c>
      <c r="AP42" s="210">
        <f t="shared" si="22"/>
        <v>0.51213592233009708</v>
      </c>
      <c r="AQ42" s="209">
        <f>SUM(AQ4:AQ41)</f>
        <v>412</v>
      </c>
      <c r="AR42" s="209">
        <f>SUM(AR4:AR41)</f>
        <v>197</v>
      </c>
      <c r="AS42" s="210">
        <f t="shared" si="136"/>
        <v>0.49497487437185927</v>
      </c>
      <c r="AT42" s="209">
        <f>SUM(AT4:AT41)</f>
        <v>201</v>
      </c>
      <c r="AU42" s="210">
        <f t="shared" si="137"/>
        <v>0.50502512562814073</v>
      </c>
      <c r="AV42" s="209">
        <f>SUM(AV4:AV41)</f>
        <v>398</v>
      </c>
      <c r="AW42" s="209">
        <f>SUM(AW4:AW41)</f>
        <v>191</v>
      </c>
      <c r="AX42" s="210">
        <f t="shared" si="138"/>
        <v>0.49481865284974091</v>
      </c>
      <c r="AY42" s="209">
        <f>SUM(AY4:AY41)</f>
        <v>196</v>
      </c>
      <c r="AZ42" s="210">
        <f t="shared" si="139"/>
        <v>0.50777202072538863</v>
      </c>
      <c r="BA42" s="209">
        <f>SUM(BA4:BA41)</f>
        <v>386</v>
      </c>
      <c r="BB42" s="209">
        <f>SUM(BB4:BB41)</f>
        <v>188</v>
      </c>
      <c r="BC42" s="210">
        <f t="shared" si="140"/>
        <v>0.4845360824742268</v>
      </c>
      <c r="BD42" s="209">
        <f>SUM(BD4:BD41)</f>
        <v>200</v>
      </c>
      <c r="BE42" s="210">
        <f t="shared" si="141"/>
        <v>0.51546391752577314</v>
      </c>
      <c r="BF42" s="209">
        <f>SUM(BF4:BF41)</f>
        <v>388</v>
      </c>
      <c r="BG42" s="209">
        <f t="shared" ref="BG42" si="177">SUM(BG4:BG41)</f>
        <v>188</v>
      </c>
      <c r="BH42" s="210">
        <f t="shared" si="142"/>
        <v>0.49604221635883905</v>
      </c>
      <c r="BI42" s="209">
        <f t="shared" ref="BI42" si="178">SUM(BI4:BI41)</f>
        <v>191</v>
      </c>
      <c r="BJ42" s="210">
        <f t="shared" si="143"/>
        <v>0.50395778364116095</v>
      </c>
      <c r="BK42" s="209">
        <f t="shared" ref="BK42" si="179">SUM(BK4:BK41)</f>
        <v>379</v>
      </c>
      <c r="BL42" s="214">
        <f>SUM(BL4:BL41)</f>
        <v>-9</v>
      </c>
      <c r="BM42" s="215">
        <f>SUM(BM4:BM41)</f>
        <v>17</v>
      </c>
    </row>
    <row r="43" spans="1:66" ht="13.5" thickBot="1" x14ac:dyDescent="0.25"/>
    <row r="44" spans="1:66" ht="13.5" thickBot="1" x14ac:dyDescent="0.25">
      <c r="BN44" s="220" t="s">
        <v>156</v>
      </c>
    </row>
    <row r="45" spans="1:66" x14ac:dyDescent="0.2">
      <c r="BN45" s="295">
        <v>6</v>
      </c>
    </row>
    <row r="46" spans="1:66" x14ac:dyDescent="0.2">
      <c r="BN46" s="296">
        <v>26</v>
      </c>
    </row>
    <row r="47" spans="1:66" x14ac:dyDescent="0.2">
      <c r="BN47" s="296">
        <v>2</v>
      </c>
    </row>
    <row r="48" spans="1:66" x14ac:dyDescent="0.2">
      <c r="BN48" s="296">
        <v>1</v>
      </c>
    </row>
    <row r="49" spans="49:66" x14ac:dyDescent="0.2">
      <c r="BN49" s="296">
        <v>0</v>
      </c>
    </row>
    <row r="50" spans="49:66" x14ac:dyDescent="0.2">
      <c r="BN50" s="296">
        <v>45</v>
      </c>
    </row>
    <row r="51" spans="49:66" x14ac:dyDescent="0.2">
      <c r="BN51" s="296">
        <v>4</v>
      </c>
    </row>
    <row r="52" spans="49:66" x14ac:dyDescent="0.2">
      <c r="BN52" s="296">
        <v>0</v>
      </c>
    </row>
    <row r="53" spans="49:66" x14ac:dyDescent="0.2">
      <c r="AW53" s="118"/>
      <c r="BN53" s="296">
        <v>0</v>
      </c>
    </row>
    <row r="54" spans="49:66" x14ac:dyDescent="0.2">
      <c r="AW54" s="118"/>
      <c r="BN54" s="296">
        <v>0</v>
      </c>
    </row>
    <row r="55" spans="49:66" x14ac:dyDescent="0.2">
      <c r="AW55" s="118"/>
      <c r="BN55" s="296">
        <v>1</v>
      </c>
    </row>
    <row r="56" spans="49:66" x14ac:dyDescent="0.2">
      <c r="AW56" s="118"/>
      <c r="BN56" s="296">
        <v>0</v>
      </c>
    </row>
    <row r="57" spans="49:66" x14ac:dyDescent="0.2">
      <c r="AW57" s="118"/>
      <c r="BN57" s="296">
        <v>0</v>
      </c>
    </row>
    <row r="58" spans="49:66" x14ac:dyDescent="0.2">
      <c r="AW58" s="118"/>
      <c r="BN58" s="296">
        <v>1</v>
      </c>
    </row>
    <row r="59" spans="49:66" x14ac:dyDescent="0.2">
      <c r="AW59" s="118"/>
      <c r="BN59" s="296">
        <v>1</v>
      </c>
    </row>
    <row r="60" spans="49:66" x14ac:dyDescent="0.2">
      <c r="AW60" s="118"/>
      <c r="BN60" s="296">
        <v>16</v>
      </c>
    </row>
    <row r="61" spans="49:66" x14ac:dyDescent="0.2">
      <c r="AW61" s="118"/>
      <c r="BN61" s="296">
        <v>5</v>
      </c>
    </row>
    <row r="62" spans="49:66" x14ac:dyDescent="0.2">
      <c r="AW62" s="118"/>
      <c r="BN62" s="296">
        <v>2</v>
      </c>
    </row>
    <row r="63" spans="49:66" x14ac:dyDescent="0.2">
      <c r="AW63" s="118"/>
      <c r="BN63" s="296">
        <v>0</v>
      </c>
    </row>
    <row r="64" spans="49:66" x14ac:dyDescent="0.2">
      <c r="AW64" s="118"/>
      <c r="BN64" s="296">
        <v>0</v>
      </c>
    </row>
    <row r="65" spans="49:66" x14ac:dyDescent="0.2">
      <c r="AW65" s="118"/>
      <c r="BN65" s="296">
        <v>0</v>
      </c>
    </row>
    <row r="66" spans="49:66" x14ac:dyDescent="0.2">
      <c r="AW66" s="118"/>
      <c r="BN66" s="296">
        <v>10</v>
      </c>
    </row>
    <row r="67" spans="49:66" x14ac:dyDescent="0.2">
      <c r="AW67" s="118"/>
      <c r="BN67" s="296">
        <v>1</v>
      </c>
    </row>
    <row r="68" spans="49:66" x14ac:dyDescent="0.2">
      <c r="AW68" s="118"/>
      <c r="BN68" s="296">
        <v>0</v>
      </c>
    </row>
    <row r="69" spans="49:66" x14ac:dyDescent="0.2">
      <c r="AW69" s="118"/>
      <c r="BN69" s="296">
        <v>8</v>
      </c>
    </row>
    <row r="70" spans="49:66" x14ac:dyDescent="0.2">
      <c r="AW70" s="118"/>
      <c r="BN70" s="296">
        <v>2</v>
      </c>
    </row>
    <row r="71" spans="49:66" x14ac:dyDescent="0.2">
      <c r="AW71" s="118"/>
      <c r="BN71" s="296">
        <v>10</v>
      </c>
    </row>
    <row r="72" spans="49:66" x14ac:dyDescent="0.2">
      <c r="AW72" s="118"/>
      <c r="BN72" s="296">
        <v>7</v>
      </c>
    </row>
    <row r="73" spans="49:66" x14ac:dyDescent="0.2">
      <c r="AW73" s="118"/>
      <c r="BN73" s="296">
        <v>3</v>
      </c>
    </row>
    <row r="74" spans="49:66" x14ac:dyDescent="0.2">
      <c r="AW74" s="118"/>
      <c r="BN74" s="296">
        <v>20</v>
      </c>
    </row>
    <row r="75" spans="49:66" x14ac:dyDescent="0.2">
      <c r="AW75" s="118"/>
      <c r="BN75" s="296">
        <v>21</v>
      </c>
    </row>
    <row r="76" spans="49:66" x14ac:dyDescent="0.2">
      <c r="AW76" s="118"/>
      <c r="BN76" s="296">
        <v>1</v>
      </c>
    </row>
    <row r="77" spans="49:66" x14ac:dyDescent="0.2">
      <c r="AW77" s="118"/>
      <c r="BN77" s="296">
        <v>0</v>
      </c>
    </row>
    <row r="78" spans="49:66" x14ac:dyDescent="0.2">
      <c r="AW78" s="118"/>
      <c r="BN78" s="296">
        <v>43</v>
      </c>
    </row>
    <row r="79" spans="49:66" x14ac:dyDescent="0.2">
      <c r="AW79" s="118"/>
      <c r="BN79" s="296">
        <v>20</v>
      </c>
    </row>
    <row r="80" spans="49:66" x14ac:dyDescent="0.2">
      <c r="AW80" s="118"/>
      <c r="BN80" s="296">
        <v>84</v>
      </c>
    </row>
    <row r="81" spans="49:66" ht="13.5" thickBot="1" x14ac:dyDescent="0.25">
      <c r="AW81" s="118"/>
      <c r="BN81" s="297">
        <v>23</v>
      </c>
    </row>
    <row r="82" spans="49:66" ht="13.5" thickBot="1" x14ac:dyDescent="0.25">
      <c r="AW82" s="118"/>
      <c r="BN82" s="26">
        <v>363</v>
      </c>
    </row>
    <row r="83" spans="49:66" x14ac:dyDescent="0.2">
      <c r="AW83" s="118"/>
    </row>
    <row r="84" spans="49:66" x14ac:dyDescent="0.2">
      <c r="AW84" s="118"/>
    </row>
    <row r="85" spans="49:66" x14ac:dyDescent="0.2">
      <c r="AW85" s="118"/>
    </row>
    <row r="86" spans="49:66" x14ac:dyDescent="0.2">
      <c r="AW86" s="118"/>
    </row>
    <row r="87" spans="49:66" x14ac:dyDescent="0.2">
      <c r="AW87" s="118"/>
    </row>
    <row r="88" spans="49:66" x14ac:dyDescent="0.2">
      <c r="AW88" s="118"/>
    </row>
    <row r="89" spans="49:66" x14ac:dyDescent="0.2">
      <c r="AW89" s="118"/>
    </row>
    <row r="90" spans="49:66" x14ac:dyDescent="0.2">
      <c r="AW90" s="118"/>
    </row>
    <row r="91" spans="49:66" x14ac:dyDescent="0.2">
      <c r="AW91" s="118"/>
    </row>
  </sheetData>
  <mergeCells count="16">
    <mergeCell ref="B42:C42"/>
    <mergeCell ref="X2:AB2"/>
    <mergeCell ref="BM2:BM3"/>
    <mergeCell ref="BL2:BL3"/>
    <mergeCell ref="B1:C1"/>
    <mergeCell ref="S2:W2"/>
    <mergeCell ref="AR2:AV2"/>
    <mergeCell ref="AW2:BA2"/>
    <mergeCell ref="BB2:BF2"/>
    <mergeCell ref="BG2:BK2"/>
    <mergeCell ref="AC2:AG2"/>
    <mergeCell ref="AH2:AL2"/>
    <mergeCell ref="AM2:AQ2"/>
    <mergeCell ref="N2:R2"/>
    <mergeCell ref="I2:M2"/>
    <mergeCell ref="D2:H2"/>
  </mergeCells>
  <printOptions horizontalCentered="1"/>
  <pageMargins left="0.23622047244094491" right="0.23622047244094491" top="0.74803149606299213" bottom="0.74803149606299213" header="0.19685039370078741" footer="0.19685039370078741"/>
  <pageSetup paperSize="9" scale="26" orientation="landscape" r:id="rId1"/>
  <headerFooter>
    <oddHeader>&amp;L&amp;8Área de Personal
Servicio de organización, desarrollo y selección de personas&amp;C&amp;"Arial,Negrita"&amp;8EVOLUCIÓN MENSUAL DE LA PLANTILLA DE LA UNIVERSIDAD DE CÁDIZ&amp;R&amp;D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zoomScaleNormal="100" workbookViewId="0">
      <selection activeCell="E20" sqref="E20"/>
    </sheetView>
  </sheetViews>
  <sheetFormatPr baseColWidth="10" defaultColWidth="11.42578125" defaultRowHeight="11.25" x14ac:dyDescent="0.2"/>
  <cols>
    <col min="1" max="1" width="3.140625" style="31" customWidth="1"/>
    <col min="2" max="16384" width="11.42578125" style="30"/>
  </cols>
  <sheetData>
    <row r="1" spans="1:12" ht="15" x14ac:dyDescent="0.2">
      <c r="A1" s="343" t="s">
        <v>68</v>
      </c>
      <c r="B1" s="344"/>
      <c r="C1" s="344"/>
      <c r="D1" s="345"/>
    </row>
    <row r="3" spans="1:12" x14ac:dyDescent="0.2">
      <c r="A3" s="31" t="s">
        <v>69</v>
      </c>
      <c r="B3" s="32" t="s">
        <v>70</v>
      </c>
    </row>
    <row r="4" spans="1:12" x14ac:dyDescent="0.2">
      <c r="B4" s="30" t="s">
        <v>148</v>
      </c>
    </row>
    <row r="5" spans="1:12" x14ac:dyDescent="0.2">
      <c r="B5" s="19" t="s">
        <v>149</v>
      </c>
    </row>
    <row r="6" spans="1:12" x14ac:dyDescent="0.2">
      <c r="A6" s="31" t="s">
        <v>69</v>
      </c>
      <c r="B6" s="30" t="s">
        <v>71</v>
      </c>
    </row>
    <row r="7" spans="1:12" x14ac:dyDescent="0.2">
      <c r="A7" s="33" t="s">
        <v>69</v>
      </c>
      <c r="B7" s="346" t="s">
        <v>72</v>
      </c>
      <c r="C7" s="346"/>
      <c r="D7" s="346"/>
      <c r="E7" s="346"/>
      <c r="F7" s="346"/>
      <c r="G7" s="346"/>
      <c r="H7" s="346"/>
      <c r="I7" s="346"/>
      <c r="J7" s="346"/>
      <c r="K7" s="346"/>
      <c r="L7" s="346"/>
    </row>
    <row r="8" spans="1:12" x14ac:dyDescent="0.2">
      <c r="A8" s="31" t="s">
        <v>69</v>
      </c>
      <c r="B8" s="30" t="s">
        <v>73</v>
      </c>
    </row>
    <row r="9" spans="1:12" ht="22.5" customHeight="1" x14ac:dyDescent="0.2">
      <c r="A9" s="33" t="s">
        <v>69</v>
      </c>
      <c r="B9" s="347" t="s">
        <v>74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</row>
    <row r="10" spans="1:12" x14ac:dyDescent="0.2">
      <c r="A10" s="31" t="s">
        <v>69</v>
      </c>
      <c r="B10" s="32" t="s">
        <v>75</v>
      </c>
    </row>
    <row r="11" spans="1:12" x14ac:dyDescent="0.2">
      <c r="B11" s="30" t="s">
        <v>76</v>
      </c>
    </row>
    <row r="12" spans="1:12" x14ac:dyDescent="0.2">
      <c r="B12" s="30" t="s">
        <v>77</v>
      </c>
    </row>
    <row r="13" spans="1:12" x14ac:dyDescent="0.2">
      <c r="B13" s="30" t="s">
        <v>78</v>
      </c>
    </row>
    <row r="14" spans="1:12" x14ac:dyDescent="0.2">
      <c r="B14" s="30" t="s">
        <v>79</v>
      </c>
    </row>
    <row r="15" spans="1:12" x14ac:dyDescent="0.2">
      <c r="B15" s="30" t="s">
        <v>80</v>
      </c>
    </row>
    <row r="16" spans="1:12" x14ac:dyDescent="0.2">
      <c r="B16" s="19" t="s">
        <v>193</v>
      </c>
    </row>
  </sheetData>
  <mergeCells count="3">
    <mergeCell ref="A1:D1"/>
    <mergeCell ref="B7:L7"/>
    <mergeCell ref="B9:L9"/>
  </mergeCells>
  <phoneticPr fontId="15" type="noConversion"/>
  <pageMargins left="0.74803149606299213" right="0.74803149606299213" top="0.98425196850393704" bottom="0.98425196850393704" header="0.19685039370078741" footer="0.19685039370078741"/>
  <pageSetup paperSize="9" scale="67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85"/>
  <sheetViews>
    <sheetView zoomScaleNormal="100" workbookViewId="0">
      <selection activeCell="E72" sqref="E72"/>
    </sheetView>
  </sheetViews>
  <sheetFormatPr baseColWidth="10" defaultColWidth="11.42578125" defaultRowHeight="11.25" x14ac:dyDescent="0.2"/>
  <cols>
    <col min="1" max="1" width="11.42578125" style="19"/>
    <col min="2" max="2" width="11.42578125" style="34"/>
    <col min="3" max="4" width="11.42578125" style="19"/>
    <col min="5" max="5" width="11.42578125" style="34"/>
    <col min="6" max="16384" width="11.42578125" style="19"/>
  </cols>
  <sheetData>
    <row r="1" spans="1:2" ht="12.75" x14ac:dyDescent="0.2">
      <c r="A1" s="348" t="s">
        <v>81</v>
      </c>
      <c r="B1" s="349"/>
    </row>
    <row r="2" spans="1:2" x14ac:dyDescent="0.2">
      <c r="A2" s="35" t="s">
        <v>82</v>
      </c>
      <c r="B2" s="36" t="s">
        <v>45</v>
      </c>
    </row>
    <row r="3" spans="1:2" x14ac:dyDescent="0.2">
      <c r="A3" s="34" t="s">
        <v>86</v>
      </c>
      <c r="B3" s="19" t="s">
        <v>194</v>
      </c>
    </row>
    <row r="4" spans="1:2" x14ac:dyDescent="0.2">
      <c r="A4" s="34" t="s">
        <v>87</v>
      </c>
      <c r="B4" s="19" t="s">
        <v>195</v>
      </c>
    </row>
    <row r="5" spans="1:2" x14ac:dyDescent="0.2">
      <c r="A5" s="34" t="s">
        <v>88</v>
      </c>
      <c r="B5" s="19" t="s">
        <v>196</v>
      </c>
    </row>
    <row r="6" spans="1:2" x14ac:dyDescent="0.2">
      <c r="A6" s="34" t="s">
        <v>89</v>
      </c>
      <c r="B6" s="19" t="s">
        <v>197</v>
      </c>
    </row>
    <row r="7" spans="1:2" x14ac:dyDescent="0.2">
      <c r="A7" s="34" t="s">
        <v>93</v>
      </c>
      <c r="B7" s="19" t="s">
        <v>92</v>
      </c>
    </row>
    <row r="8" spans="1:2" x14ac:dyDescent="0.2">
      <c r="A8" s="34" t="s">
        <v>95</v>
      </c>
      <c r="B8" s="19" t="s">
        <v>204</v>
      </c>
    </row>
    <row r="9" spans="1:2" x14ac:dyDescent="0.2">
      <c r="A9" s="34" t="s">
        <v>94</v>
      </c>
      <c r="B9" s="19" t="s">
        <v>198</v>
      </c>
    </row>
    <row r="10" spans="1:2" x14ac:dyDescent="0.2">
      <c r="A10" s="34" t="s">
        <v>96</v>
      </c>
      <c r="B10" s="19" t="s">
        <v>199</v>
      </c>
    </row>
    <row r="11" spans="1:2" x14ac:dyDescent="0.2">
      <c r="A11" s="34" t="s">
        <v>90</v>
      </c>
      <c r="B11" s="19" t="s">
        <v>200</v>
      </c>
    </row>
    <row r="12" spans="1:2" x14ac:dyDescent="0.2">
      <c r="A12" s="34" t="s">
        <v>209</v>
      </c>
      <c r="B12" s="19" t="s">
        <v>210</v>
      </c>
    </row>
    <row r="13" spans="1:2" x14ac:dyDescent="0.2">
      <c r="A13" s="34" t="s">
        <v>147</v>
      </c>
      <c r="B13" s="19" t="s">
        <v>201</v>
      </c>
    </row>
    <row r="14" spans="1:2" x14ac:dyDescent="0.2">
      <c r="A14" s="34" t="s">
        <v>91</v>
      </c>
      <c r="B14" s="19" t="s">
        <v>202</v>
      </c>
    </row>
    <row r="15" spans="1:2" x14ac:dyDescent="0.2">
      <c r="A15" s="34" t="s">
        <v>97</v>
      </c>
      <c r="B15" s="19" t="s">
        <v>203</v>
      </c>
    </row>
    <row r="17" spans="1:4" ht="12.75" x14ac:dyDescent="0.2">
      <c r="A17" s="348" t="s">
        <v>181</v>
      </c>
      <c r="B17" s="349"/>
    </row>
    <row r="19" spans="1:4" x14ac:dyDescent="0.2">
      <c r="A19" s="37" t="s">
        <v>182</v>
      </c>
      <c r="B19" s="38" t="s">
        <v>98</v>
      </c>
    </row>
    <row r="20" spans="1:4" x14ac:dyDescent="0.2">
      <c r="B20" s="34" t="s">
        <v>99</v>
      </c>
      <c r="C20" s="19" t="s">
        <v>100</v>
      </c>
    </row>
    <row r="21" spans="1:4" x14ac:dyDescent="0.2">
      <c r="B21" s="34" t="s">
        <v>101</v>
      </c>
      <c r="C21" s="19" t="s">
        <v>102</v>
      </c>
    </row>
    <row r="22" spans="1:4" x14ac:dyDescent="0.2">
      <c r="B22" s="34" t="s">
        <v>103</v>
      </c>
      <c r="C22" s="19" t="s">
        <v>104</v>
      </c>
    </row>
    <row r="23" spans="1:4" x14ac:dyDescent="0.2">
      <c r="B23" s="34" t="s">
        <v>105</v>
      </c>
      <c r="C23" s="19" t="s">
        <v>106</v>
      </c>
    </row>
    <row r="24" spans="1:4" x14ac:dyDescent="0.2">
      <c r="B24" s="34" t="s">
        <v>107</v>
      </c>
      <c r="C24" s="19" t="s">
        <v>108</v>
      </c>
    </row>
    <row r="25" spans="1:4" x14ac:dyDescent="0.2">
      <c r="B25" s="34" t="s">
        <v>183</v>
      </c>
      <c r="C25" s="19" t="s">
        <v>184</v>
      </c>
    </row>
    <row r="26" spans="1:4" x14ac:dyDescent="0.2">
      <c r="B26" s="34" t="s">
        <v>206</v>
      </c>
      <c r="C26" s="19" t="s">
        <v>207</v>
      </c>
    </row>
    <row r="27" spans="1:4" x14ac:dyDescent="0.2">
      <c r="B27" s="38" t="s">
        <v>25</v>
      </c>
    </row>
    <row r="28" spans="1:4" x14ac:dyDescent="0.2">
      <c r="B28" s="34" t="s">
        <v>109</v>
      </c>
      <c r="C28" s="19" t="s">
        <v>110</v>
      </c>
    </row>
    <row r="29" spans="1:4" x14ac:dyDescent="0.2">
      <c r="B29" s="38" t="s">
        <v>111</v>
      </c>
    </row>
    <row r="30" spans="1:4" x14ac:dyDescent="0.2">
      <c r="B30" s="34" t="s">
        <v>112</v>
      </c>
      <c r="C30" s="19" t="s">
        <v>113</v>
      </c>
    </row>
    <row r="31" spans="1:4" x14ac:dyDescent="0.2">
      <c r="A31" s="37" t="s">
        <v>185</v>
      </c>
      <c r="B31" s="38" t="s">
        <v>114</v>
      </c>
      <c r="D31" s="38"/>
    </row>
    <row r="32" spans="1:4" x14ac:dyDescent="0.2">
      <c r="B32" s="34" t="s">
        <v>115</v>
      </c>
      <c r="C32" s="19" t="s">
        <v>116</v>
      </c>
      <c r="D32" s="38"/>
    </row>
    <row r="33" spans="1:3" x14ac:dyDescent="0.2">
      <c r="B33" s="34" t="s">
        <v>117</v>
      </c>
      <c r="C33" s="19" t="s">
        <v>118</v>
      </c>
    </row>
    <row r="34" spans="1:3" x14ac:dyDescent="0.2">
      <c r="B34" s="34" t="s">
        <v>119</v>
      </c>
      <c r="C34" s="19" t="s">
        <v>120</v>
      </c>
    </row>
    <row r="35" spans="1:3" x14ac:dyDescent="0.2">
      <c r="B35" s="34" t="s">
        <v>173</v>
      </c>
      <c r="C35" s="19" t="s">
        <v>174</v>
      </c>
    </row>
    <row r="36" spans="1:3" x14ac:dyDescent="0.2">
      <c r="B36" s="38" t="s">
        <v>26</v>
      </c>
    </row>
    <row r="37" spans="1:3" x14ac:dyDescent="0.2">
      <c r="B37" s="34" t="s">
        <v>121</v>
      </c>
      <c r="C37" s="19" t="s">
        <v>122</v>
      </c>
    </row>
    <row r="38" spans="1:3" x14ac:dyDescent="0.2">
      <c r="B38" s="34" t="s">
        <v>123</v>
      </c>
      <c r="C38" s="19" t="s">
        <v>124</v>
      </c>
    </row>
    <row r="39" spans="1:3" x14ac:dyDescent="0.2">
      <c r="B39" s="38" t="s">
        <v>125</v>
      </c>
    </row>
    <row r="40" spans="1:3" x14ac:dyDescent="0.2">
      <c r="B40" s="34" t="s">
        <v>126</v>
      </c>
      <c r="C40" s="19" t="s">
        <v>127</v>
      </c>
    </row>
    <row r="41" spans="1:3" x14ac:dyDescent="0.2">
      <c r="A41" s="37" t="s">
        <v>186</v>
      </c>
      <c r="B41" s="38" t="s">
        <v>128</v>
      </c>
    </row>
    <row r="42" spans="1:3" x14ac:dyDescent="0.2">
      <c r="B42" s="34" t="s">
        <v>129</v>
      </c>
      <c r="C42" s="19" t="s">
        <v>130</v>
      </c>
    </row>
    <row r="43" spans="1:3" x14ac:dyDescent="0.2">
      <c r="B43" s="34" t="s">
        <v>175</v>
      </c>
      <c r="C43" s="19" t="s">
        <v>176</v>
      </c>
    </row>
    <row r="44" spans="1:3" x14ac:dyDescent="0.2">
      <c r="B44" s="34" t="s">
        <v>131</v>
      </c>
      <c r="C44" s="19" t="s">
        <v>132</v>
      </c>
    </row>
    <row r="45" spans="1:3" x14ac:dyDescent="0.2">
      <c r="B45" s="34" t="s">
        <v>133</v>
      </c>
      <c r="C45" s="19" t="s">
        <v>134</v>
      </c>
    </row>
    <row r="46" spans="1:3" x14ac:dyDescent="0.2">
      <c r="B46" s="34" t="s">
        <v>178</v>
      </c>
      <c r="C46" s="19" t="s">
        <v>177</v>
      </c>
    </row>
    <row r="47" spans="1:3" x14ac:dyDescent="0.2">
      <c r="B47" s="38" t="s">
        <v>135</v>
      </c>
    </row>
    <row r="48" spans="1:3" x14ac:dyDescent="0.2">
      <c r="B48" s="34" t="s">
        <v>136</v>
      </c>
      <c r="C48" s="19" t="s">
        <v>137</v>
      </c>
    </row>
    <row r="49" spans="1:3" x14ac:dyDescent="0.2">
      <c r="A49" s="37" t="s">
        <v>187</v>
      </c>
      <c r="B49" s="38" t="s">
        <v>138</v>
      </c>
    </row>
    <row r="50" spans="1:3" x14ac:dyDescent="0.2">
      <c r="B50" s="34" t="s">
        <v>179</v>
      </c>
      <c r="C50" s="19" t="s">
        <v>188</v>
      </c>
    </row>
    <row r="51" spans="1:3" x14ac:dyDescent="0.2">
      <c r="B51" s="34" t="s">
        <v>139</v>
      </c>
      <c r="C51" s="19" t="s">
        <v>140</v>
      </c>
    </row>
    <row r="52" spans="1:3" x14ac:dyDescent="0.2">
      <c r="A52" s="37" t="s">
        <v>141</v>
      </c>
      <c r="B52" s="38" t="s">
        <v>142</v>
      </c>
    </row>
    <row r="53" spans="1:3" x14ac:dyDescent="0.2">
      <c r="B53" s="34" t="s">
        <v>143</v>
      </c>
      <c r="C53" s="19" t="s">
        <v>144</v>
      </c>
    </row>
    <row r="55" spans="1:3" ht="12.75" x14ac:dyDescent="0.2">
      <c r="A55" s="348" t="s">
        <v>238</v>
      </c>
      <c r="B55" s="349"/>
    </row>
    <row r="56" spans="1:3" x14ac:dyDescent="0.2">
      <c r="A56" s="35" t="s">
        <v>82</v>
      </c>
      <c r="B56" s="36" t="s">
        <v>45</v>
      </c>
    </row>
    <row r="57" spans="1:3" x14ac:dyDescent="0.2">
      <c r="A57" s="19" t="s">
        <v>239</v>
      </c>
      <c r="B57" s="34" t="s">
        <v>212</v>
      </c>
    </row>
    <row r="58" spans="1:3" x14ac:dyDescent="0.2">
      <c r="A58" s="19" t="s">
        <v>240</v>
      </c>
      <c r="B58" s="34" t="s">
        <v>213</v>
      </c>
    </row>
    <row r="59" spans="1:3" x14ac:dyDescent="0.2">
      <c r="A59" s="19" t="s">
        <v>241</v>
      </c>
      <c r="B59" s="34" t="s">
        <v>214</v>
      </c>
    </row>
    <row r="60" spans="1:3" x14ac:dyDescent="0.2">
      <c r="A60" s="19" t="s">
        <v>242</v>
      </c>
      <c r="B60" s="34" t="s">
        <v>215</v>
      </c>
    </row>
    <row r="61" spans="1:3" x14ac:dyDescent="0.2">
      <c r="A61" s="19" t="s">
        <v>272</v>
      </c>
      <c r="B61" s="34" t="s">
        <v>271</v>
      </c>
    </row>
    <row r="62" spans="1:3" x14ac:dyDescent="0.2">
      <c r="A62" s="19" t="s">
        <v>243</v>
      </c>
      <c r="B62" s="34" t="s">
        <v>216</v>
      </c>
    </row>
    <row r="63" spans="1:3" x14ac:dyDescent="0.2">
      <c r="A63" s="19" t="s">
        <v>244</v>
      </c>
      <c r="B63" s="34" t="s">
        <v>217</v>
      </c>
    </row>
    <row r="64" spans="1:3" x14ac:dyDescent="0.2">
      <c r="A64" s="19" t="s">
        <v>245</v>
      </c>
      <c r="B64" s="34" t="s">
        <v>218</v>
      </c>
    </row>
    <row r="65" spans="1:2" x14ac:dyDescent="0.2">
      <c r="A65" s="19" t="s">
        <v>246</v>
      </c>
      <c r="B65" s="34" t="s">
        <v>219</v>
      </c>
    </row>
    <row r="66" spans="1:2" x14ac:dyDescent="0.2">
      <c r="A66" s="19" t="s">
        <v>247</v>
      </c>
      <c r="B66" s="34" t="s">
        <v>220</v>
      </c>
    </row>
    <row r="67" spans="1:2" x14ac:dyDescent="0.2">
      <c r="A67" s="19" t="s">
        <v>248</v>
      </c>
      <c r="B67" s="34" t="s">
        <v>221</v>
      </c>
    </row>
    <row r="68" spans="1:2" x14ac:dyDescent="0.2">
      <c r="A68" s="19" t="s">
        <v>249</v>
      </c>
      <c r="B68" s="34" t="s">
        <v>222</v>
      </c>
    </row>
    <row r="69" spans="1:2" x14ac:dyDescent="0.2">
      <c r="A69" s="19" t="s">
        <v>250</v>
      </c>
      <c r="B69" s="34" t="s">
        <v>223</v>
      </c>
    </row>
    <row r="70" spans="1:2" x14ac:dyDescent="0.2">
      <c r="A70" s="19" t="s">
        <v>251</v>
      </c>
      <c r="B70" s="34" t="s">
        <v>224</v>
      </c>
    </row>
    <row r="71" spans="1:2" x14ac:dyDescent="0.2">
      <c r="A71" s="19" t="s">
        <v>252</v>
      </c>
      <c r="B71" s="34" t="s">
        <v>225</v>
      </c>
    </row>
    <row r="72" spans="1:2" x14ac:dyDescent="0.2">
      <c r="A72" s="19" t="s">
        <v>253</v>
      </c>
      <c r="B72" s="34" t="s">
        <v>226</v>
      </c>
    </row>
    <row r="73" spans="1:2" x14ac:dyDescent="0.2">
      <c r="A73" s="19" t="s">
        <v>277</v>
      </c>
      <c r="B73" s="34" t="s">
        <v>276</v>
      </c>
    </row>
    <row r="74" spans="1:2" x14ac:dyDescent="0.2">
      <c r="A74" s="19" t="s">
        <v>254</v>
      </c>
      <c r="B74" s="34" t="s">
        <v>227</v>
      </c>
    </row>
    <row r="75" spans="1:2" x14ac:dyDescent="0.2">
      <c r="A75" s="19" t="s">
        <v>255</v>
      </c>
      <c r="B75" s="34" t="s">
        <v>228</v>
      </c>
    </row>
    <row r="76" spans="1:2" x14ac:dyDescent="0.2">
      <c r="A76" s="19" t="s">
        <v>256</v>
      </c>
      <c r="B76" s="34" t="s">
        <v>229</v>
      </c>
    </row>
    <row r="77" spans="1:2" x14ac:dyDescent="0.2">
      <c r="A77" s="19" t="s">
        <v>257</v>
      </c>
      <c r="B77" s="34" t="s">
        <v>230</v>
      </c>
    </row>
    <row r="78" spans="1:2" x14ac:dyDescent="0.2">
      <c r="A78" s="19" t="s">
        <v>258</v>
      </c>
      <c r="B78" s="34" t="s">
        <v>231</v>
      </c>
    </row>
    <row r="79" spans="1:2" x14ac:dyDescent="0.2">
      <c r="A79" s="19" t="s">
        <v>259</v>
      </c>
      <c r="B79" s="34" t="s">
        <v>232</v>
      </c>
    </row>
    <row r="80" spans="1:2" x14ac:dyDescent="0.2">
      <c r="A80" s="19" t="s">
        <v>270</v>
      </c>
      <c r="B80" s="34" t="s">
        <v>269</v>
      </c>
    </row>
    <row r="81" spans="1:2" x14ac:dyDescent="0.2">
      <c r="A81" s="19" t="s">
        <v>260</v>
      </c>
      <c r="B81" s="34" t="s">
        <v>233</v>
      </c>
    </row>
    <row r="82" spans="1:2" x14ac:dyDescent="0.2">
      <c r="A82" s="19" t="s">
        <v>261</v>
      </c>
      <c r="B82" s="34" t="s">
        <v>234</v>
      </c>
    </row>
    <row r="83" spans="1:2" x14ac:dyDescent="0.2">
      <c r="A83" s="19" t="s">
        <v>262</v>
      </c>
      <c r="B83" s="34" t="s">
        <v>235</v>
      </c>
    </row>
    <row r="84" spans="1:2" x14ac:dyDescent="0.2">
      <c r="A84" s="19" t="s">
        <v>263</v>
      </c>
      <c r="B84" s="34" t="s">
        <v>236</v>
      </c>
    </row>
    <row r="85" spans="1:2" x14ac:dyDescent="0.2">
      <c r="A85" s="19" t="s">
        <v>264</v>
      </c>
      <c r="B85" s="34" t="s">
        <v>237</v>
      </c>
    </row>
  </sheetData>
  <mergeCells count="3">
    <mergeCell ref="A1:B1"/>
    <mergeCell ref="A17:B17"/>
    <mergeCell ref="A55:B55"/>
  </mergeCells>
  <pageMargins left="0.74803149606299213" right="0.74803149606299213" top="0.98425196850393704" bottom="0.98425196850393704" header="0.19685039370078741" footer="0.19685039370078741"/>
  <pageSetup paperSize="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PDI</vt:lpstr>
      <vt:lpstr>PAS</vt:lpstr>
      <vt:lpstr>Personal Técnico e Investigador</vt:lpstr>
      <vt:lpstr>Observaciones</vt:lpstr>
      <vt:lpstr>Categorías</vt:lpstr>
      <vt:lpstr>Categorías!Área_de_impresión</vt:lpstr>
      <vt:lpstr>PAS!Área_de_impresión</vt:lpstr>
      <vt:lpstr>PDI!Área_de_impresión</vt:lpstr>
      <vt:lpstr>'Personal Técnico e Investigador'!Área_de_impresión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Revuelta</dc:creator>
  <cp:lastModifiedBy>Alfonso</cp:lastModifiedBy>
  <cp:lastPrinted>2022-03-23T09:03:47Z</cp:lastPrinted>
  <dcterms:created xsi:type="dcterms:W3CDTF">2012-01-26T11:44:11Z</dcterms:created>
  <dcterms:modified xsi:type="dcterms:W3CDTF">2022-03-23T09:05:52Z</dcterms:modified>
</cp:coreProperties>
</file>