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a\EVOLUCIÓN PLANTILLA\2022\DICIEMBRE\"/>
    </mc:Choice>
  </mc:AlternateContent>
  <bookViews>
    <workbookView xWindow="-120" yWindow="-120" windowWidth="29040" windowHeight="15840" tabRatio="579" activeTab="1"/>
  </bookViews>
  <sheets>
    <sheet name="PDI" sheetId="2" r:id="rId1"/>
    <sheet name="PAS" sheetId="1" r:id="rId2"/>
    <sheet name="Personal Técnico e Investigador" sheetId="5" r:id="rId3"/>
    <sheet name="Observaciones" sheetId="4" r:id="rId4"/>
    <sheet name="Categorías" sheetId="6" r:id="rId5"/>
  </sheets>
  <definedNames>
    <definedName name="_xlnm.Print_Area" localSheetId="4">Categorías!$A$1:$E$85</definedName>
    <definedName name="_xlnm.Print_Area" localSheetId="1">PAS!$A$1:$BN$39</definedName>
    <definedName name="_xlnm.Print_Area" localSheetId="0">PDI!$A$1:$CB$32</definedName>
    <definedName name="_xlnm.Print_Area" localSheetId="2">'Personal Técnico e Investigador'!$B$1:$BM$44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30" i="1" l="1"/>
  <c r="BK21" i="1"/>
  <c r="BL5" i="1"/>
  <c r="BK5" i="1"/>
  <c r="BJ9" i="1" l="1"/>
  <c r="BM43" i="5" l="1"/>
  <c r="BM42" i="5"/>
  <c r="BM41" i="5"/>
  <c r="BM40" i="5"/>
  <c r="BM39" i="5"/>
  <c r="BM38" i="5"/>
  <c r="BM37" i="5"/>
  <c r="BM36" i="5"/>
  <c r="BM35" i="5"/>
  <c r="BM34" i="5"/>
  <c r="BM33" i="5"/>
  <c r="BM32" i="5"/>
  <c r="BM31" i="5"/>
  <c r="BM30" i="5"/>
  <c r="BM29" i="5"/>
  <c r="BM28" i="5"/>
  <c r="BM27" i="5"/>
  <c r="BM26" i="5"/>
  <c r="BM25" i="5"/>
  <c r="BM21" i="5"/>
  <c r="BM20" i="5"/>
  <c r="BM19" i="5"/>
  <c r="BM18" i="5"/>
  <c r="BM17" i="5"/>
  <c r="BM16" i="5"/>
  <c r="BM15" i="5"/>
  <c r="BM14" i="5"/>
  <c r="BM13" i="5"/>
  <c r="BM12" i="5"/>
  <c r="BM11" i="5"/>
  <c r="BM10" i="5"/>
  <c r="BM9" i="5"/>
  <c r="BM8" i="5"/>
  <c r="BM7" i="5"/>
  <c r="BM6" i="5"/>
  <c r="BM5" i="5"/>
  <c r="BM4" i="5"/>
  <c r="BL43" i="5"/>
  <c r="BL42" i="5"/>
  <c r="BL41" i="5"/>
  <c r="BL40" i="5"/>
  <c r="BL39" i="5"/>
  <c r="BL38" i="5"/>
  <c r="BL37" i="5"/>
  <c r="BL36" i="5"/>
  <c r="BL35" i="5"/>
  <c r="BL34" i="5"/>
  <c r="BL33" i="5"/>
  <c r="BL32" i="5"/>
  <c r="BL31" i="5"/>
  <c r="BL30" i="5"/>
  <c r="BL29" i="5"/>
  <c r="BL28" i="5"/>
  <c r="BL27" i="5"/>
  <c r="BL26" i="5"/>
  <c r="BL25" i="5"/>
  <c r="BL21" i="5"/>
  <c r="BL20" i="5"/>
  <c r="BL19" i="5"/>
  <c r="BL18" i="5"/>
  <c r="BL17" i="5"/>
  <c r="BL16" i="5"/>
  <c r="BL15" i="5"/>
  <c r="BL14" i="5"/>
  <c r="BL13" i="5"/>
  <c r="BL12" i="5"/>
  <c r="BL11" i="5"/>
  <c r="BL10" i="5"/>
  <c r="BL9" i="5"/>
  <c r="BL8" i="5"/>
  <c r="BL7" i="5"/>
  <c r="BL6" i="5"/>
  <c r="BL5" i="5"/>
  <c r="BL4" i="5"/>
  <c r="BH43" i="5"/>
  <c r="BH42" i="5"/>
  <c r="BH41" i="5"/>
  <c r="BH40" i="5"/>
  <c r="BH39" i="5"/>
  <c r="BH38" i="5"/>
  <c r="BH37" i="5"/>
  <c r="BH36" i="5"/>
  <c r="BH35" i="5"/>
  <c r="BH34" i="5"/>
  <c r="BH33" i="5"/>
  <c r="BH32" i="5"/>
  <c r="BH31" i="5"/>
  <c r="BH30" i="5"/>
  <c r="BH29" i="5"/>
  <c r="BH28" i="5"/>
  <c r="BH27" i="5"/>
  <c r="BH26" i="5"/>
  <c r="BH25" i="5"/>
  <c r="BH21" i="5"/>
  <c r="BH20" i="5"/>
  <c r="BH19" i="5"/>
  <c r="BH18" i="5"/>
  <c r="BH17" i="5"/>
  <c r="BH16" i="5"/>
  <c r="BH15" i="5"/>
  <c r="BH14" i="5"/>
  <c r="BH13" i="5"/>
  <c r="BH12" i="5"/>
  <c r="BH11" i="5"/>
  <c r="BH10" i="5"/>
  <c r="BH9" i="5"/>
  <c r="BH8" i="5"/>
  <c r="BH7" i="5"/>
  <c r="BH6" i="5"/>
  <c r="BH5" i="5"/>
  <c r="BH4" i="5"/>
  <c r="BJ43" i="5"/>
  <c r="BJ42" i="5"/>
  <c r="BJ41" i="5"/>
  <c r="BJ40" i="5"/>
  <c r="BJ39" i="5"/>
  <c r="BJ38" i="5"/>
  <c r="BJ37" i="5"/>
  <c r="BJ36" i="5"/>
  <c r="BJ35" i="5"/>
  <c r="BJ34" i="5"/>
  <c r="BJ33" i="5"/>
  <c r="BJ32" i="5"/>
  <c r="BJ31" i="5"/>
  <c r="BJ30" i="5"/>
  <c r="BJ29" i="5"/>
  <c r="BJ28" i="5"/>
  <c r="BJ27" i="5"/>
  <c r="BJ26" i="5"/>
  <c r="BJ25" i="5"/>
  <c r="BJ21" i="5"/>
  <c r="BJ20" i="5"/>
  <c r="BJ19" i="5"/>
  <c r="BJ18" i="5"/>
  <c r="BJ17" i="5"/>
  <c r="BJ16" i="5"/>
  <c r="BJ15" i="5"/>
  <c r="BJ14" i="5"/>
  <c r="BJ13" i="5"/>
  <c r="BJ12" i="5"/>
  <c r="BJ11" i="5"/>
  <c r="BJ10" i="5"/>
  <c r="BJ9" i="5"/>
  <c r="BJ8" i="5"/>
  <c r="BJ7" i="5"/>
  <c r="BJ6" i="5"/>
  <c r="BJ5" i="5"/>
  <c r="BK5" i="5"/>
  <c r="BJ4" i="5"/>
  <c r="BZ11" i="2"/>
  <c r="CA11" i="2"/>
  <c r="BZ30" i="2"/>
  <c r="CA30" i="2"/>
  <c r="CA29" i="2"/>
  <c r="BZ29" i="2"/>
  <c r="CA28" i="2"/>
  <c r="BZ28" i="2"/>
  <c r="CA27" i="2"/>
  <c r="BZ27" i="2"/>
  <c r="CA26" i="2"/>
  <c r="BZ26" i="2"/>
  <c r="CA25" i="2"/>
  <c r="BZ25" i="2"/>
  <c r="CA24" i="2"/>
  <c r="BZ24" i="2"/>
  <c r="CA23" i="2"/>
  <c r="BZ23" i="2"/>
  <c r="CA22" i="2"/>
  <c r="BZ22" i="2"/>
  <c r="CA21" i="2"/>
  <c r="BZ21" i="2"/>
  <c r="CA20" i="2"/>
  <c r="BZ20" i="2"/>
  <c r="CA19" i="2"/>
  <c r="BZ19" i="2"/>
  <c r="CA18" i="2"/>
  <c r="BZ18" i="2"/>
  <c r="CA17" i="2"/>
  <c r="BZ17" i="2"/>
  <c r="CA16" i="2"/>
  <c r="BZ16" i="2"/>
  <c r="CA15" i="2"/>
  <c r="BZ15" i="2"/>
  <c r="CA14" i="2"/>
  <c r="BZ14" i="2"/>
  <c r="CA13" i="2"/>
  <c r="BZ13" i="2"/>
  <c r="CA12" i="2"/>
  <c r="BZ12" i="2"/>
  <c r="CA10" i="2"/>
  <c r="BZ10" i="2"/>
  <c r="CA9" i="2"/>
  <c r="BZ9" i="2"/>
  <c r="CA8" i="2"/>
  <c r="BZ8" i="2"/>
  <c r="CA7" i="2"/>
  <c r="BZ7" i="2"/>
  <c r="CA6" i="2"/>
  <c r="BZ6" i="2"/>
  <c r="CA5" i="2"/>
  <c r="BZ5" i="2"/>
  <c r="BX5" i="2"/>
  <c r="CA4" i="2"/>
  <c r="BZ4" i="2"/>
  <c r="BY29" i="2"/>
  <c r="BY28" i="2"/>
  <c r="BY27" i="2"/>
  <c r="BY26" i="2"/>
  <c r="BY25" i="2"/>
  <c r="BY24" i="2"/>
  <c r="BY23" i="2"/>
  <c r="BY22" i="2"/>
  <c r="BY21" i="2"/>
  <c r="BY20" i="2"/>
  <c r="BY19" i="2"/>
  <c r="BY18" i="2"/>
  <c r="BY17" i="2"/>
  <c r="BY16" i="2"/>
  <c r="BY15" i="2"/>
  <c r="BY14" i="2"/>
  <c r="BY13" i="2"/>
  <c r="BY12" i="2"/>
  <c r="BY10" i="2"/>
  <c r="BY9" i="2"/>
  <c r="BY8" i="2"/>
  <c r="BY7" i="2"/>
  <c r="BY6" i="2"/>
  <c r="BY5" i="2"/>
  <c r="BY4" i="2"/>
  <c r="BX29" i="2"/>
  <c r="BX28" i="2"/>
  <c r="BX27" i="2"/>
  <c r="BX26" i="2"/>
  <c r="BX25" i="2"/>
  <c r="BX24" i="2"/>
  <c r="BX23" i="2"/>
  <c r="BX22" i="2"/>
  <c r="BX21" i="2"/>
  <c r="BX20" i="2"/>
  <c r="BX19" i="2"/>
  <c r="BX18" i="2"/>
  <c r="BX17" i="2"/>
  <c r="BX16" i="2"/>
  <c r="BX15" i="2"/>
  <c r="BX14" i="2"/>
  <c r="BX13" i="2"/>
  <c r="BX12" i="2"/>
  <c r="BX10" i="2"/>
  <c r="BX9" i="2"/>
  <c r="BX8" i="2"/>
  <c r="BX7" i="2"/>
  <c r="BX6" i="2"/>
  <c r="BX4" i="2"/>
  <c r="BL32" i="1"/>
  <c r="BL35" i="1"/>
  <c r="BL34" i="1"/>
  <c r="BL33" i="1"/>
  <c r="BL30" i="1"/>
  <c r="BL29" i="1"/>
  <c r="BL28" i="1"/>
  <c r="BL27" i="1"/>
  <c r="BL25" i="1"/>
  <c r="BL14" i="1"/>
  <c r="BL13" i="1"/>
  <c r="BL12" i="1"/>
  <c r="BL11" i="1"/>
  <c r="BL10" i="1"/>
  <c r="BL9" i="1"/>
  <c r="BL8" i="1"/>
  <c r="BL7" i="1"/>
  <c r="BL6" i="1"/>
  <c r="BK6" i="1"/>
  <c r="BK35" i="1"/>
  <c r="BK34" i="1"/>
  <c r="BK33" i="1"/>
  <c r="BK32" i="1"/>
  <c r="BK29" i="1"/>
  <c r="BK28" i="1"/>
  <c r="BK27" i="1"/>
  <c r="BK25" i="1"/>
  <c r="BK14" i="1"/>
  <c r="BK13" i="1"/>
  <c r="BK12" i="1"/>
  <c r="BK11" i="1"/>
  <c r="BK10" i="1"/>
  <c r="BK9" i="1"/>
  <c r="BK8" i="1"/>
  <c r="BK7" i="1"/>
  <c r="BI9" i="1"/>
  <c r="BG9" i="1"/>
  <c r="BV24" i="2"/>
  <c r="BU24" i="2" s="1"/>
  <c r="BW24" i="2"/>
  <c r="Z24" i="2"/>
  <c r="AA24" i="2" s="1"/>
  <c r="AF24" i="2"/>
  <c r="AG24" i="2"/>
  <c r="AL24" i="2"/>
  <c r="AM24" i="2" s="1"/>
  <c r="AR24" i="2"/>
  <c r="AS24" i="2"/>
  <c r="AX24" i="2"/>
  <c r="AY24" i="2" s="1"/>
  <c r="BD24" i="2"/>
  <c r="BE24" i="2"/>
  <c r="BJ24" i="2"/>
  <c r="BK24" i="2" s="1"/>
  <c r="BP24" i="2"/>
  <c r="BQ24" i="2" s="1"/>
  <c r="T24" i="2"/>
  <c r="U24" i="2"/>
  <c r="N24" i="2"/>
  <c r="O24" i="2" s="1"/>
  <c r="H24" i="2"/>
  <c r="I24" i="2"/>
  <c r="H25" i="2"/>
  <c r="E25" i="2" s="1"/>
  <c r="I25" i="2"/>
  <c r="N25" i="2"/>
  <c r="K25" i="2" s="1"/>
  <c r="O25" i="2"/>
  <c r="T25" i="2"/>
  <c r="Q25" i="2" s="1"/>
  <c r="U25" i="2"/>
  <c r="Z25" i="2"/>
  <c r="W25" i="2" s="1"/>
  <c r="AA25" i="2"/>
  <c r="AF25" i="2"/>
  <c r="AC25" i="2" s="1"/>
  <c r="AG25" i="2"/>
  <c r="AL25" i="2"/>
  <c r="AI25" i="2" s="1"/>
  <c r="AR25" i="2"/>
  <c r="AO25" i="2" s="1"/>
  <c r="AS25" i="2"/>
  <c r="AX25" i="2"/>
  <c r="AU25" i="2" s="1"/>
  <c r="BD25" i="2"/>
  <c r="BA25" i="2" s="1"/>
  <c r="BE25" i="2"/>
  <c r="BJ25" i="2"/>
  <c r="BG25" i="2" s="1"/>
  <c r="BP25" i="2"/>
  <c r="BM25" i="2" s="1"/>
  <c r="BQ25" i="2"/>
  <c r="BV25" i="2"/>
  <c r="BS25" i="2" s="1"/>
  <c r="BS24" i="2" l="1"/>
  <c r="BW25" i="2"/>
  <c r="BK25" i="2"/>
  <c r="AY25" i="2"/>
  <c r="AM25" i="2"/>
  <c r="BU25" i="2"/>
  <c r="BO25" i="2"/>
  <c r="BI25" i="2"/>
  <c r="BC25" i="2"/>
  <c r="AW25" i="2"/>
  <c r="AQ25" i="2"/>
  <c r="AK25" i="2"/>
  <c r="AE25" i="2"/>
  <c r="Y25" i="2"/>
  <c r="S25" i="2"/>
  <c r="M25" i="2"/>
  <c r="G25" i="2"/>
  <c r="AW26" i="1"/>
  <c r="H5" i="5" l="1"/>
  <c r="E5" i="5" s="1"/>
  <c r="M5" i="5"/>
  <c r="L5" i="5" s="1"/>
  <c r="R5" i="5"/>
  <c r="Q5" i="5" s="1"/>
  <c r="W5" i="5"/>
  <c r="V5" i="5" s="1"/>
  <c r="AB5" i="5"/>
  <c r="Y5" i="5" s="1"/>
  <c r="AG5" i="5"/>
  <c r="AF5" i="5" s="1"/>
  <c r="AL5" i="5"/>
  <c r="AK5" i="5" s="1"/>
  <c r="AQ5" i="5"/>
  <c r="BA5" i="5"/>
  <c r="AZ5" i="5" s="1"/>
  <c r="AV5" i="5"/>
  <c r="AS5" i="5" s="1"/>
  <c r="BF5" i="5"/>
  <c r="BC5" i="5" s="1"/>
  <c r="AP5" i="5"/>
  <c r="BE5" i="5"/>
  <c r="O5" i="5"/>
  <c r="T5" i="5"/>
  <c r="AI5" i="5"/>
  <c r="AN5" i="5"/>
  <c r="AX5" i="5"/>
  <c r="BF4" i="5"/>
  <c r="BD44" i="5"/>
  <c r="BB44" i="5"/>
  <c r="BP20" i="2"/>
  <c r="BP21" i="2"/>
  <c r="BP22" i="2"/>
  <c r="BP23" i="2"/>
  <c r="BN11" i="2"/>
  <c r="BL11" i="2"/>
  <c r="G5" i="5" l="1"/>
  <c r="J5" i="5"/>
  <c r="AA5" i="5"/>
  <c r="AD5" i="5"/>
  <c r="AU5" i="5"/>
  <c r="BC4" i="5"/>
  <c r="BE4" i="5"/>
  <c r="AZ41" i="5" l="1"/>
  <c r="AZ37" i="5"/>
  <c r="AZ30" i="5"/>
  <c r="AZ24" i="5"/>
  <c r="AZ23" i="5"/>
  <c r="AZ12" i="5"/>
  <c r="AZ9" i="5"/>
  <c r="AX9" i="5"/>
  <c r="AX12" i="5"/>
  <c r="AX23" i="5"/>
  <c r="AX24" i="5"/>
  <c r="AX30" i="5"/>
  <c r="AX37" i="5"/>
  <c r="AX41" i="5"/>
  <c r="BJ18" i="2"/>
  <c r="BJ19" i="2"/>
  <c r="AU41" i="5" l="1"/>
  <c r="AU37" i="5"/>
  <c r="AU30" i="5"/>
  <c r="AU25" i="5"/>
  <c r="AU12" i="5"/>
  <c r="AU9" i="5"/>
  <c r="AP43" i="5"/>
  <c r="AP42" i="5"/>
  <c r="AP41" i="5"/>
  <c r="AP40" i="5"/>
  <c r="AP39" i="5"/>
  <c r="AP38" i="5"/>
  <c r="AP37" i="5"/>
  <c r="AP36" i="5"/>
  <c r="AP35" i="5"/>
  <c r="AP34" i="5"/>
  <c r="AP33" i="5"/>
  <c r="AP32" i="5"/>
  <c r="AP31" i="5"/>
  <c r="AP30" i="5"/>
  <c r="AP29" i="5"/>
  <c r="AP28" i="5"/>
  <c r="AP27" i="5"/>
  <c r="AP26" i="5"/>
  <c r="AP25" i="5"/>
  <c r="AP21" i="5"/>
  <c r="AP20" i="5"/>
  <c r="AP19" i="5"/>
  <c r="AP18" i="5"/>
  <c r="AP17" i="5"/>
  <c r="AP16" i="5"/>
  <c r="AP15" i="5"/>
  <c r="AP14" i="5"/>
  <c r="AP13" i="5"/>
  <c r="AP12" i="5"/>
  <c r="AP11" i="5"/>
  <c r="AP10" i="5"/>
  <c r="AP9" i="5"/>
  <c r="AP8" i="5"/>
  <c r="AP7" i="5"/>
  <c r="AP6" i="5"/>
  <c r="AP4" i="5"/>
  <c r="AN4" i="5"/>
  <c r="AS37" i="5"/>
  <c r="AS41" i="5"/>
  <c r="AS30" i="5"/>
  <c r="AS25" i="5"/>
  <c r="AS9" i="5"/>
  <c r="AS12" i="5"/>
  <c r="AZ30" i="2" l="1"/>
  <c r="BB30" i="2"/>
  <c r="AV30" i="2"/>
  <c r="AR20" i="1" l="1"/>
  <c r="AI41" i="5" l="1"/>
  <c r="AI30" i="5"/>
  <c r="AP5" i="1" l="1"/>
  <c r="AM5" i="1" s="1"/>
  <c r="AO5" i="1"/>
  <c r="AO14" i="1"/>
  <c r="AO13" i="1"/>
  <c r="AO12" i="1"/>
  <c r="AO11" i="1"/>
  <c r="AO10" i="1"/>
  <c r="AO9" i="1"/>
  <c r="AO8" i="1"/>
  <c r="AO7" i="1"/>
  <c r="AO6" i="1"/>
  <c r="AM14" i="1"/>
  <c r="AM13" i="1"/>
  <c r="AM12" i="1"/>
  <c r="AM11" i="1"/>
  <c r="AM10" i="1"/>
  <c r="AM9" i="1"/>
  <c r="AM8" i="1"/>
  <c r="AM7" i="1"/>
  <c r="AM6" i="1"/>
  <c r="AN41" i="5"/>
  <c r="AN30" i="5"/>
  <c r="AK41" i="5" l="1"/>
  <c r="AK30" i="5"/>
  <c r="AF16" i="1" l="1"/>
  <c r="AF38" i="1"/>
  <c r="AL20" i="2" l="1"/>
  <c r="AK20" i="2" s="1"/>
  <c r="AI20" i="2" l="1"/>
  <c r="AF43" i="5"/>
  <c r="AF42" i="5"/>
  <c r="AF41" i="5"/>
  <c r="AF40" i="5"/>
  <c r="AF39" i="5"/>
  <c r="AF38" i="5"/>
  <c r="AF37" i="5"/>
  <c r="AF36" i="5"/>
  <c r="AF35" i="5"/>
  <c r="AF34" i="5"/>
  <c r="AF33" i="5"/>
  <c r="AF32" i="5"/>
  <c r="AF31" i="5"/>
  <c r="AF30" i="5"/>
  <c r="AF29" i="5"/>
  <c r="AF28" i="5"/>
  <c r="AF27" i="5"/>
  <c r="AF26" i="5"/>
  <c r="AF25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F7" i="5"/>
  <c r="AF6" i="5"/>
  <c r="AF4" i="5"/>
  <c r="AD8" i="5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7" i="5"/>
  <c r="AD6" i="5"/>
  <c r="AD4" i="5"/>
  <c r="AA6" i="1" l="1"/>
  <c r="BK41" i="5" l="1"/>
  <c r="BF41" i="5"/>
  <c r="BA41" i="5"/>
  <c r="AV41" i="5"/>
  <c r="AQ41" i="5"/>
  <c r="AL41" i="5"/>
  <c r="AG41" i="5"/>
  <c r="AB41" i="5"/>
  <c r="W41" i="5"/>
  <c r="V41" i="5"/>
  <c r="T41" i="5"/>
  <c r="R41" i="5"/>
  <c r="Q41" i="5" s="1"/>
  <c r="M41" i="5"/>
  <c r="L41" i="5" s="1"/>
  <c r="H41" i="5"/>
  <c r="BE41" i="5" l="1"/>
  <c r="BC41" i="5"/>
  <c r="Y41" i="5"/>
  <c r="AA41" i="5"/>
  <c r="O41" i="5"/>
  <c r="J41" i="5"/>
  <c r="BF11" i="5" l="1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2" i="5"/>
  <c r="BF43" i="5"/>
  <c r="BC37" i="5" l="1"/>
  <c r="BE37" i="5"/>
  <c r="BC29" i="5"/>
  <c r="BE29" i="5"/>
  <c r="BE25" i="5"/>
  <c r="BC25" i="5"/>
  <c r="BC43" i="5"/>
  <c r="BE43" i="5"/>
  <c r="BE38" i="5"/>
  <c r="BC38" i="5"/>
  <c r="BE34" i="5"/>
  <c r="BC34" i="5"/>
  <c r="BE30" i="5"/>
  <c r="BC30" i="5"/>
  <c r="BE26" i="5"/>
  <c r="BC26" i="5"/>
  <c r="BE22" i="5"/>
  <c r="BC22" i="5"/>
  <c r="BE18" i="5"/>
  <c r="BC18" i="5"/>
  <c r="BE14" i="5"/>
  <c r="BC14" i="5"/>
  <c r="BE42" i="5"/>
  <c r="BC42" i="5"/>
  <c r="BE33" i="5"/>
  <c r="BC33" i="5"/>
  <c r="BC21" i="5"/>
  <c r="BE21" i="5"/>
  <c r="BE17" i="5"/>
  <c r="BC17" i="5"/>
  <c r="BC13" i="5"/>
  <c r="BE13" i="5"/>
  <c r="BE40" i="5"/>
  <c r="BC40" i="5"/>
  <c r="BE36" i="5"/>
  <c r="BC36" i="5"/>
  <c r="BE32" i="5"/>
  <c r="BC32" i="5"/>
  <c r="BE28" i="5"/>
  <c r="BC28" i="5"/>
  <c r="BE24" i="5"/>
  <c r="BC24" i="5"/>
  <c r="BE20" i="5"/>
  <c r="BC20" i="5"/>
  <c r="BE16" i="5"/>
  <c r="BC16" i="5"/>
  <c r="BE12" i="5"/>
  <c r="BC12" i="5"/>
  <c r="BC39" i="5"/>
  <c r="BE39" i="5"/>
  <c r="BC35" i="5"/>
  <c r="BE35" i="5"/>
  <c r="BC31" i="5"/>
  <c r="BE31" i="5"/>
  <c r="BC27" i="5"/>
  <c r="BE27" i="5"/>
  <c r="BC23" i="5"/>
  <c r="BE23" i="5"/>
  <c r="BC19" i="5"/>
  <c r="BE19" i="5"/>
  <c r="BC15" i="5"/>
  <c r="BE15" i="5"/>
  <c r="BC11" i="5"/>
  <c r="BE11" i="5"/>
  <c r="H30" i="5"/>
  <c r="M30" i="5"/>
  <c r="R30" i="5"/>
  <c r="W30" i="5"/>
  <c r="T30" i="5" s="1"/>
  <c r="AB30" i="5"/>
  <c r="AG30" i="5"/>
  <c r="AL30" i="5"/>
  <c r="AQ30" i="5"/>
  <c r="AV30" i="5"/>
  <c r="BA30" i="5"/>
  <c r="BK30" i="5"/>
  <c r="Y30" i="5" l="1"/>
  <c r="AA30" i="5"/>
  <c r="V30" i="5"/>
  <c r="L5" i="1"/>
  <c r="Q5" i="1"/>
  <c r="V5" i="1"/>
  <c r="AA5" i="1"/>
  <c r="Z5" i="1" s="1"/>
  <c r="AF5" i="1"/>
  <c r="AK5" i="1"/>
  <c r="AH5" i="1" s="1"/>
  <c r="AU5" i="1"/>
  <c r="AT5" i="1" s="1"/>
  <c r="AZ5" i="1"/>
  <c r="BE5" i="1"/>
  <c r="BJ5" i="1"/>
  <c r="L6" i="1"/>
  <c r="Q6" i="1"/>
  <c r="V6" i="1"/>
  <c r="X6" i="1"/>
  <c r="AF6" i="1"/>
  <c r="AK6" i="1"/>
  <c r="AH6" i="1" s="1"/>
  <c r="AP6" i="1"/>
  <c r="AU6" i="1"/>
  <c r="AR6" i="1" s="1"/>
  <c r="AZ6" i="1"/>
  <c r="AW6" i="1" s="1"/>
  <c r="BE6" i="1"/>
  <c r="BJ6" i="1"/>
  <c r="L7" i="1"/>
  <c r="K7" i="1" s="1"/>
  <c r="Q7" i="1"/>
  <c r="V7" i="1"/>
  <c r="AA7" i="1"/>
  <c r="X7" i="1" s="1"/>
  <c r="AF7" i="1"/>
  <c r="AK7" i="1"/>
  <c r="AJ7" i="1" s="1"/>
  <c r="AP7" i="1"/>
  <c r="AU7" i="1"/>
  <c r="AZ7" i="1"/>
  <c r="AW7" i="1" s="1"/>
  <c r="BE7" i="1"/>
  <c r="BJ7" i="1"/>
  <c r="L8" i="1"/>
  <c r="K8" i="1" s="1"/>
  <c r="Q8" i="1"/>
  <c r="V8" i="1"/>
  <c r="AA8" i="1"/>
  <c r="X8" i="1" s="1"/>
  <c r="AF8" i="1"/>
  <c r="AK8" i="1"/>
  <c r="AP8" i="1"/>
  <c r="AU8" i="1"/>
  <c r="AR8" i="1" s="1"/>
  <c r="AZ8" i="1"/>
  <c r="AW8" i="1" s="1"/>
  <c r="BE8" i="1"/>
  <c r="BJ8" i="1"/>
  <c r="L9" i="1"/>
  <c r="K9" i="1" s="1"/>
  <c r="Q9" i="1"/>
  <c r="V9" i="1"/>
  <c r="AA9" i="1"/>
  <c r="Z9" i="1" s="1"/>
  <c r="AF9" i="1"/>
  <c r="AK9" i="1"/>
  <c r="AP9" i="1"/>
  <c r="AU9" i="1"/>
  <c r="AZ9" i="1"/>
  <c r="AW9" i="1" s="1"/>
  <c r="BE9" i="1"/>
  <c r="L10" i="1"/>
  <c r="I10" i="1" s="1"/>
  <c r="Q10" i="1"/>
  <c r="V10" i="1"/>
  <c r="AA10" i="1"/>
  <c r="X10" i="1" s="1"/>
  <c r="AF10" i="1"/>
  <c r="AK10" i="1"/>
  <c r="AH10" i="1" s="1"/>
  <c r="AP10" i="1"/>
  <c r="AU10" i="1"/>
  <c r="AR10" i="1" s="1"/>
  <c r="AZ10" i="1"/>
  <c r="AY10" i="1" s="1"/>
  <c r="BE10" i="1"/>
  <c r="BJ10" i="1"/>
  <c r="L11" i="1"/>
  <c r="K11" i="1" s="1"/>
  <c r="Q11" i="1"/>
  <c r="V11" i="1"/>
  <c r="AA11" i="1"/>
  <c r="X11" i="1" s="1"/>
  <c r="AF11" i="1"/>
  <c r="AK11" i="1"/>
  <c r="AJ11" i="1" s="1"/>
  <c r="AP11" i="1"/>
  <c r="AU11" i="1"/>
  <c r="AZ11" i="1"/>
  <c r="AW11" i="1" s="1"/>
  <c r="BE11" i="1"/>
  <c r="BJ11" i="1"/>
  <c r="L12" i="1"/>
  <c r="I12" i="1" s="1"/>
  <c r="Q12" i="1"/>
  <c r="V12" i="1"/>
  <c r="AA12" i="1"/>
  <c r="AF12" i="1"/>
  <c r="AK12" i="1"/>
  <c r="AP12" i="1"/>
  <c r="AU12" i="1"/>
  <c r="AT12" i="1" s="1"/>
  <c r="AZ12" i="1"/>
  <c r="BE12" i="1"/>
  <c r="BJ12" i="1"/>
  <c r="L13" i="1"/>
  <c r="Q13" i="1"/>
  <c r="V13" i="1"/>
  <c r="AA13" i="1"/>
  <c r="Z13" i="1" s="1"/>
  <c r="AF13" i="1"/>
  <c r="AC13" i="1" s="1"/>
  <c r="AK13" i="1"/>
  <c r="AH13" i="1" s="1"/>
  <c r="AP13" i="1"/>
  <c r="AU13" i="1"/>
  <c r="AT13" i="1" s="1"/>
  <c r="AZ13" i="1"/>
  <c r="BE13" i="1"/>
  <c r="BJ13" i="1"/>
  <c r="L14" i="1"/>
  <c r="I14" i="1" s="1"/>
  <c r="Q14" i="1"/>
  <c r="V14" i="1"/>
  <c r="AA14" i="1"/>
  <c r="X14" i="1" s="1"/>
  <c r="AF14" i="1"/>
  <c r="AK14" i="1"/>
  <c r="AH14" i="1" s="1"/>
  <c r="AP14" i="1"/>
  <c r="AU14" i="1"/>
  <c r="AR14" i="1" s="1"/>
  <c r="AZ14" i="1"/>
  <c r="AY14" i="1" s="1"/>
  <c r="BE14" i="1"/>
  <c r="BJ14" i="1"/>
  <c r="H15" i="1"/>
  <c r="J15" i="1"/>
  <c r="M15" i="1"/>
  <c r="O15" i="1"/>
  <c r="R15" i="1"/>
  <c r="T15" i="1"/>
  <c r="W15" i="1"/>
  <c r="Y15" i="1"/>
  <c r="AB15" i="1"/>
  <c r="AD15" i="1"/>
  <c r="AG15" i="1"/>
  <c r="AI15" i="1"/>
  <c r="AL15" i="1"/>
  <c r="AN15" i="1"/>
  <c r="AQ15" i="1"/>
  <c r="AS15" i="1"/>
  <c r="AV15" i="1"/>
  <c r="AX15" i="1"/>
  <c r="BA15" i="1"/>
  <c r="BC15" i="1"/>
  <c r="BF15" i="1"/>
  <c r="BH15" i="1"/>
  <c r="L16" i="1"/>
  <c r="Q16" i="1"/>
  <c r="V16" i="1"/>
  <c r="AA16" i="1"/>
  <c r="AK16" i="1"/>
  <c r="AJ16" i="1" s="1"/>
  <c r="AP16" i="1"/>
  <c r="AU16" i="1"/>
  <c r="AZ16" i="1"/>
  <c r="BE16" i="1"/>
  <c r="BJ16" i="1"/>
  <c r="L17" i="1"/>
  <c r="Q17" i="1"/>
  <c r="V17" i="1"/>
  <c r="AA17" i="1"/>
  <c r="AF17" i="1"/>
  <c r="AK17" i="1"/>
  <c r="AP17" i="1"/>
  <c r="AU17" i="1"/>
  <c r="AZ17" i="1"/>
  <c r="BE17" i="1"/>
  <c r="BJ17" i="1"/>
  <c r="L18" i="1"/>
  <c r="Q18" i="1"/>
  <c r="V18" i="1"/>
  <c r="AA18" i="1"/>
  <c r="Z18" i="1" s="1"/>
  <c r="AF18" i="1"/>
  <c r="AK18" i="1"/>
  <c r="AP18" i="1"/>
  <c r="AU18" i="1"/>
  <c r="AR18" i="1" s="1"/>
  <c r="AZ18" i="1"/>
  <c r="AY18" i="1" s="1"/>
  <c r="BE18" i="1"/>
  <c r="BJ18" i="1"/>
  <c r="L19" i="1"/>
  <c r="I19" i="1" s="1"/>
  <c r="Q19" i="1"/>
  <c r="V19" i="1"/>
  <c r="AA19" i="1"/>
  <c r="Z19" i="1" s="1"/>
  <c r="AF19" i="1"/>
  <c r="AK19" i="1"/>
  <c r="AJ19" i="1" s="1"/>
  <c r="AP19" i="1"/>
  <c r="AU19" i="1"/>
  <c r="AZ19" i="1"/>
  <c r="AW19" i="1" s="1"/>
  <c r="BE19" i="1"/>
  <c r="BJ19" i="1"/>
  <c r="L20" i="1"/>
  <c r="I20" i="1" s="1"/>
  <c r="Q20" i="1"/>
  <c r="V20" i="1"/>
  <c r="AA20" i="1"/>
  <c r="AF20" i="1"/>
  <c r="AK20" i="1"/>
  <c r="AP20" i="1"/>
  <c r="AU20" i="1"/>
  <c r="AZ20" i="1"/>
  <c r="BE20" i="1"/>
  <c r="BJ20" i="1"/>
  <c r="L21" i="1"/>
  <c r="Q21" i="1"/>
  <c r="V21" i="1"/>
  <c r="AA21" i="1"/>
  <c r="AF21" i="1"/>
  <c r="AK21" i="1"/>
  <c r="AP21" i="1"/>
  <c r="AU21" i="1"/>
  <c r="AT21" i="1" s="1"/>
  <c r="AZ21" i="1"/>
  <c r="BE21" i="1"/>
  <c r="BJ21" i="1"/>
  <c r="L22" i="1"/>
  <c r="Q22" i="1"/>
  <c r="V22" i="1"/>
  <c r="AA22" i="1"/>
  <c r="AF22" i="1"/>
  <c r="AK22" i="1"/>
  <c r="AP22" i="1"/>
  <c r="AU22" i="1"/>
  <c r="AZ22" i="1"/>
  <c r="BE22" i="1"/>
  <c r="BJ22" i="1"/>
  <c r="H23" i="1"/>
  <c r="J23" i="1"/>
  <c r="M23" i="1"/>
  <c r="O23" i="1"/>
  <c r="R23" i="1"/>
  <c r="T23" i="1"/>
  <c r="W23" i="1"/>
  <c r="Y23" i="1"/>
  <c r="AB23" i="1"/>
  <c r="AD23" i="1"/>
  <c r="AG23" i="1"/>
  <c r="AI23" i="1"/>
  <c r="AL23" i="1"/>
  <c r="AN23" i="1"/>
  <c r="AQ23" i="1"/>
  <c r="AS23" i="1"/>
  <c r="AV23" i="1"/>
  <c r="AX23" i="1"/>
  <c r="BA23" i="1"/>
  <c r="BC23" i="1"/>
  <c r="BF23" i="1"/>
  <c r="BH23" i="1"/>
  <c r="L25" i="1"/>
  <c r="K25" i="1" s="1"/>
  <c r="Q25" i="1"/>
  <c r="V25" i="1"/>
  <c r="AA25" i="1"/>
  <c r="X25" i="1" s="1"/>
  <c r="AF25" i="1"/>
  <c r="AK25" i="1"/>
  <c r="AJ25" i="1" s="1"/>
  <c r="AP25" i="1"/>
  <c r="AU25" i="1"/>
  <c r="AR25" i="1" s="1"/>
  <c r="AZ25" i="1"/>
  <c r="AY25" i="1" s="1"/>
  <c r="BE25" i="1"/>
  <c r="BJ25" i="1"/>
  <c r="H26" i="1"/>
  <c r="J26" i="1"/>
  <c r="M26" i="1"/>
  <c r="O26" i="1"/>
  <c r="R26" i="1"/>
  <c r="T26" i="1"/>
  <c r="W26" i="1"/>
  <c r="Y26" i="1"/>
  <c r="AB26" i="1"/>
  <c r="AD26" i="1"/>
  <c r="AG26" i="1"/>
  <c r="AI26" i="1"/>
  <c r="AL26" i="1"/>
  <c r="AN26" i="1"/>
  <c r="AQ26" i="1"/>
  <c r="AS26" i="1"/>
  <c r="AV26" i="1"/>
  <c r="AX26" i="1"/>
  <c r="BA26" i="1"/>
  <c r="BC26" i="1"/>
  <c r="BF26" i="1"/>
  <c r="BH26" i="1"/>
  <c r="L27" i="1"/>
  <c r="Q27" i="1"/>
  <c r="V27" i="1"/>
  <c r="AA27" i="1"/>
  <c r="AF27" i="1"/>
  <c r="AK27" i="1"/>
  <c r="AH27" i="1" s="1"/>
  <c r="AP27" i="1"/>
  <c r="AU27" i="1"/>
  <c r="AZ27" i="1"/>
  <c r="BE27" i="1"/>
  <c r="BJ27" i="1"/>
  <c r="L28" i="1"/>
  <c r="Q28" i="1"/>
  <c r="V28" i="1"/>
  <c r="AA28" i="1"/>
  <c r="Z28" i="1" s="1"/>
  <c r="AF28" i="1"/>
  <c r="AK28" i="1"/>
  <c r="AP28" i="1"/>
  <c r="AU28" i="1"/>
  <c r="AT28" i="1" s="1"/>
  <c r="AZ28" i="1"/>
  <c r="BE28" i="1"/>
  <c r="BJ28" i="1"/>
  <c r="L29" i="1"/>
  <c r="Q29" i="1"/>
  <c r="V29" i="1"/>
  <c r="AA29" i="1"/>
  <c r="X29" i="1" s="1"/>
  <c r="AF29" i="1"/>
  <c r="AK29" i="1"/>
  <c r="AP29" i="1"/>
  <c r="AU29" i="1"/>
  <c r="AZ29" i="1"/>
  <c r="AY29" i="1" s="1"/>
  <c r="BE29" i="1"/>
  <c r="BJ29" i="1"/>
  <c r="L30" i="1"/>
  <c r="I30" i="1" s="1"/>
  <c r="Q30" i="1"/>
  <c r="V30" i="1"/>
  <c r="AA30" i="1"/>
  <c r="AF30" i="1"/>
  <c r="AK30" i="1"/>
  <c r="AJ30" i="1" s="1"/>
  <c r="AP30" i="1"/>
  <c r="AU30" i="1"/>
  <c r="AZ30" i="1"/>
  <c r="AW30" i="1" s="1"/>
  <c r="BE30" i="1"/>
  <c r="BJ30" i="1"/>
  <c r="H31" i="1"/>
  <c r="J31" i="1"/>
  <c r="M31" i="1"/>
  <c r="O31" i="1"/>
  <c r="R31" i="1"/>
  <c r="T31" i="1"/>
  <c r="W31" i="1"/>
  <c r="Y31" i="1"/>
  <c r="AB31" i="1"/>
  <c r="AD31" i="1"/>
  <c r="AG31" i="1"/>
  <c r="AI31" i="1"/>
  <c r="AL31" i="1"/>
  <c r="AN31" i="1"/>
  <c r="AQ31" i="1"/>
  <c r="AS31" i="1"/>
  <c r="AV31" i="1"/>
  <c r="AX31" i="1"/>
  <c r="BA31" i="1"/>
  <c r="BC31" i="1"/>
  <c r="BF31" i="1"/>
  <c r="BH31" i="1"/>
  <c r="L32" i="1"/>
  <c r="I32" i="1" s="1"/>
  <c r="Q32" i="1"/>
  <c r="V32" i="1"/>
  <c r="AA32" i="1"/>
  <c r="AF32" i="1"/>
  <c r="AK32" i="1"/>
  <c r="AJ32" i="1" s="1"/>
  <c r="AP32" i="1"/>
  <c r="AU32" i="1"/>
  <c r="AZ32" i="1"/>
  <c r="AW32" i="1" s="1"/>
  <c r="BE32" i="1"/>
  <c r="BJ32" i="1"/>
  <c r="L33" i="1"/>
  <c r="Q33" i="1"/>
  <c r="V33" i="1"/>
  <c r="AA33" i="1"/>
  <c r="AF33" i="1"/>
  <c r="AK33" i="1"/>
  <c r="AH33" i="1" s="1"/>
  <c r="AP33" i="1"/>
  <c r="AU33" i="1"/>
  <c r="AZ33" i="1"/>
  <c r="BE33" i="1"/>
  <c r="BJ33" i="1"/>
  <c r="L34" i="1"/>
  <c r="Q34" i="1"/>
  <c r="V34" i="1"/>
  <c r="AA34" i="1"/>
  <c r="Z34" i="1" s="1"/>
  <c r="AF34" i="1"/>
  <c r="AK34" i="1"/>
  <c r="AP34" i="1"/>
  <c r="AU34" i="1"/>
  <c r="AT34" i="1" s="1"/>
  <c r="AZ34" i="1"/>
  <c r="BE34" i="1"/>
  <c r="BJ34" i="1"/>
  <c r="L35" i="1"/>
  <c r="Q35" i="1"/>
  <c r="V35" i="1"/>
  <c r="AA35" i="1"/>
  <c r="X35" i="1" s="1"/>
  <c r="AF35" i="1"/>
  <c r="AK35" i="1"/>
  <c r="AP35" i="1"/>
  <c r="AU35" i="1"/>
  <c r="AR35" i="1" s="1"/>
  <c r="AZ35" i="1"/>
  <c r="BE35" i="1"/>
  <c r="BJ35" i="1"/>
  <c r="H36" i="1"/>
  <c r="J36" i="1"/>
  <c r="M36" i="1"/>
  <c r="O36" i="1"/>
  <c r="R36" i="1"/>
  <c r="T36" i="1"/>
  <c r="W36" i="1"/>
  <c r="Y36" i="1"/>
  <c r="AB36" i="1"/>
  <c r="AD36" i="1"/>
  <c r="AG36" i="1"/>
  <c r="AI36" i="1"/>
  <c r="AL36" i="1"/>
  <c r="AN36" i="1"/>
  <c r="AQ36" i="1"/>
  <c r="AS36" i="1"/>
  <c r="AV36" i="1"/>
  <c r="AX36" i="1"/>
  <c r="BA36" i="1"/>
  <c r="BC36" i="1"/>
  <c r="BF36" i="1"/>
  <c r="BH36" i="1"/>
  <c r="BL20" i="1" l="1"/>
  <c r="BK20" i="1"/>
  <c r="BL16" i="1"/>
  <c r="BK16" i="1"/>
  <c r="BL19" i="1"/>
  <c r="BK19" i="1"/>
  <c r="BL21" i="1"/>
  <c r="BL17" i="1"/>
  <c r="BK17" i="1"/>
  <c r="BL22" i="1"/>
  <c r="BK22" i="1"/>
  <c r="BL18" i="1"/>
  <c r="BK18" i="1"/>
  <c r="AO32" i="1"/>
  <c r="AM32" i="1"/>
  <c r="AO33" i="1"/>
  <c r="AM33" i="1"/>
  <c r="AM34" i="1"/>
  <c r="AO34" i="1"/>
  <c r="AM35" i="1"/>
  <c r="AO35" i="1"/>
  <c r="AM30" i="1"/>
  <c r="AO30" i="1"/>
  <c r="AO27" i="1"/>
  <c r="AM27" i="1"/>
  <c r="AM29" i="1"/>
  <c r="AO29" i="1"/>
  <c r="AO28" i="1"/>
  <c r="AM28" i="1"/>
  <c r="AM25" i="1"/>
  <c r="AO25" i="1"/>
  <c r="AO22" i="1"/>
  <c r="AM22" i="1"/>
  <c r="AO18" i="1"/>
  <c r="AM18" i="1"/>
  <c r="AO19" i="1"/>
  <c r="AM19" i="1"/>
  <c r="AM20" i="1"/>
  <c r="AO20" i="1"/>
  <c r="AM16" i="1"/>
  <c r="AO16" i="1"/>
  <c r="AM21" i="1"/>
  <c r="AO21" i="1"/>
  <c r="AM17" i="1"/>
  <c r="AO17" i="1"/>
  <c r="N7" i="1"/>
  <c r="N14" i="1"/>
  <c r="J37" i="1"/>
  <c r="AS37" i="1"/>
  <c r="AV37" i="1"/>
  <c r="Y37" i="1"/>
  <c r="P14" i="1"/>
  <c r="BI33" i="1"/>
  <c r="BI27" i="1"/>
  <c r="BG25" i="1"/>
  <c r="BI21" i="1"/>
  <c r="BG16" i="1"/>
  <c r="BG6" i="1"/>
  <c r="BG14" i="1"/>
  <c r="BG11" i="1"/>
  <c r="BG7" i="1"/>
  <c r="BG10" i="1"/>
  <c r="BI8" i="1"/>
  <c r="BB33" i="1"/>
  <c r="BB35" i="1"/>
  <c r="BD30" i="1"/>
  <c r="BB27" i="1"/>
  <c r="BD25" i="1"/>
  <c r="BD19" i="1"/>
  <c r="BD21" i="1"/>
  <c r="BB20" i="1"/>
  <c r="BD17" i="1"/>
  <c r="BB22" i="1"/>
  <c r="BB18" i="1"/>
  <c r="BB13" i="1"/>
  <c r="BB9" i="1"/>
  <c r="BB5" i="1"/>
  <c r="BB12" i="1"/>
  <c r="BB8" i="1"/>
  <c r="BB6" i="1"/>
  <c r="AW10" i="1"/>
  <c r="AT35" i="1"/>
  <c r="AC35" i="1"/>
  <c r="AE29" i="1"/>
  <c r="AE30" i="1"/>
  <c r="AE25" i="1"/>
  <c r="AC21" i="1"/>
  <c r="AE22" i="1"/>
  <c r="AC19" i="1"/>
  <c r="AE20" i="1"/>
  <c r="AC9" i="1"/>
  <c r="AC11" i="1"/>
  <c r="AE10" i="1"/>
  <c r="AE9" i="1"/>
  <c r="AC8" i="1"/>
  <c r="AE13" i="1"/>
  <c r="AC12" i="1"/>
  <c r="AE5" i="1"/>
  <c r="AC6" i="1"/>
  <c r="AW29" i="1"/>
  <c r="BB19" i="1"/>
  <c r="AT8" i="1"/>
  <c r="AX24" i="1"/>
  <c r="AX38" i="1" s="1"/>
  <c r="Z7" i="1"/>
  <c r="AT6" i="1"/>
  <c r="AR5" i="1"/>
  <c r="S5" i="1"/>
  <c r="U27" i="1"/>
  <c r="BJ31" i="1"/>
  <c r="BG31" i="1" s="1"/>
  <c r="AG37" i="1"/>
  <c r="S28" i="1"/>
  <c r="BE26" i="1"/>
  <c r="BD26" i="1" s="1"/>
  <c r="U25" i="1"/>
  <c r="AN24" i="1"/>
  <c r="AN38" i="1" s="1"/>
  <c r="J24" i="1"/>
  <c r="J38" i="1" s="1"/>
  <c r="U20" i="1"/>
  <c r="S17" i="1"/>
  <c r="BD12" i="1"/>
  <c r="U12" i="1"/>
  <c r="U33" i="1"/>
  <c r="S6" i="1"/>
  <c r="S34" i="1"/>
  <c r="AT18" i="1"/>
  <c r="S16" i="1"/>
  <c r="AJ13" i="1"/>
  <c r="S13" i="1"/>
  <c r="AR12" i="1"/>
  <c r="S10" i="1"/>
  <c r="S9" i="1"/>
  <c r="AY7" i="1"/>
  <c r="BF37" i="1"/>
  <c r="R37" i="1"/>
  <c r="BF24" i="1"/>
  <c r="R24" i="1"/>
  <c r="R38" i="1" s="1"/>
  <c r="S21" i="1"/>
  <c r="T37" i="1"/>
  <c r="U13" i="1"/>
  <c r="S12" i="1"/>
  <c r="U9" i="1"/>
  <c r="AX37" i="1"/>
  <c r="AS24" i="1"/>
  <c r="AS38" i="1" s="1"/>
  <c r="U21" i="1"/>
  <c r="AG24" i="1"/>
  <c r="AG38" i="1" s="1"/>
  <c r="M24" i="1"/>
  <c r="M38" i="1" s="1"/>
  <c r="BE15" i="1"/>
  <c r="BD15" i="1" s="1"/>
  <c r="AY11" i="1"/>
  <c r="BD9" i="1"/>
  <c r="BD5" i="1"/>
  <c r="U34" i="1"/>
  <c r="AC30" i="1"/>
  <c r="AJ27" i="1"/>
  <c r="AD24" i="1"/>
  <c r="AD38" i="1" s="1"/>
  <c r="S25" i="1"/>
  <c r="BB17" i="1"/>
  <c r="BI10" i="1"/>
  <c r="N18" i="1"/>
  <c r="N13" i="1"/>
  <c r="Z35" i="1"/>
  <c r="AY32" i="1"/>
  <c r="P32" i="1"/>
  <c r="AU31" i="1"/>
  <c r="AR31" i="1" s="1"/>
  <c r="N27" i="1"/>
  <c r="AT25" i="1"/>
  <c r="P25" i="1"/>
  <c r="K19" i="1"/>
  <c r="Z14" i="1"/>
  <c r="AE12" i="1"/>
  <c r="AJ10" i="1"/>
  <c r="BD8" i="1"/>
  <c r="U5" i="1"/>
  <c r="AU36" i="1"/>
  <c r="AR36" i="1" s="1"/>
  <c r="AR34" i="1"/>
  <c r="AJ33" i="1"/>
  <c r="AY30" i="1"/>
  <c r="Z29" i="1"/>
  <c r="U28" i="1"/>
  <c r="AU26" i="1"/>
  <c r="AT26" i="1" s="1"/>
  <c r="V26" i="1"/>
  <c r="U26" i="1" s="1"/>
  <c r="BB25" i="1"/>
  <c r="BG21" i="1"/>
  <c r="AR21" i="1"/>
  <c r="P21" i="1"/>
  <c r="BD20" i="1"/>
  <c r="AE19" i="1"/>
  <c r="X18" i="1"/>
  <c r="AH16" i="1"/>
  <c r="AW14" i="1"/>
  <c r="BD13" i="1"/>
  <c r="AE11" i="1"/>
  <c r="AE8" i="1"/>
  <c r="N8" i="1"/>
  <c r="P7" i="1"/>
  <c r="BI6" i="1"/>
  <c r="AJ6" i="1"/>
  <c r="Z6" i="1"/>
  <c r="AJ5" i="1"/>
  <c r="AC5" i="1"/>
  <c r="P5" i="1"/>
  <c r="N35" i="1"/>
  <c r="X19" i="1"/>
  <c r="BD18" i="1"/>
  <c r="AR13" i="1"/>
  <c r="N12" i="1"/>
  <c r="P11" i="1"/>
  <c r="Z10" i="1"/>
  <c r="N9" i="1"/>
  <c r="AH7" i="1"/>
  <c r="S33" i="1"/>
  <c r="P30" i="1"/>
  <c r="N22" i="1"/>
  <c r="P19" i="1"/>
  <c r="AF23" i="1"/>
  <c r="AC23" i="1" s="1"/>
  <c r="N16" i="1"/>
  <c r="N10" i="1"/>
  <c r="P10" i="1"/>
  <c r="N11" i="1"/>
  <c r="P8" i="1"/>
  <c r="BG34" i="1"/>
  <c r="BI34" i="1"/>
  <c r="N33" i="1"/>
  <c r="P33" i="1"/>
  <c r="BG28" i="1"/>
  <c r="BI28" i="1"/>
  <c r="BG13" i="1"/>
  <c r="BI13" i="1"/>
  <c r="AR11" i="1"/>
  <c r="AT11" i="1"/>
  <c r="S11" i="1"/>
  <c r="U11" i="1"/>
  <c r="U8" i="1"/>
  <c r="S8" i="1"/>
  <c r="AR7" i="1"/>
  <c r="AT7" i="1"/>
  <c r="AU15" i="1"/>
  <c r="AR15" i="1" s="1"/>
  <c r="AP15" i="1"/>
  <c r="AM15" i="1" s="1"/>
  <c r="N6" i="1"/>
  <c r="P6" i="1"/>
  <c r="AE35" i="1"/>
  <c r="BD33" i="1"/>
  <c r="P27" i="1"/>
  <c r="Z25" i="1"/>
  <c r="AH20" i="1"/>
  <c r="AJ20" i="1"/>
  <c r="AV24" i="1"/>
  <c r="AV38" i="1" s="1"/>
  <c r="AW12" i="1"/>
  <c r="AY12" i="1"/>
  <c r="BD11" i="1"/>
  <c r="BB11" i="1"/>
  <c r="AH9" i="1"/>
  <c r="AJ9" i="1"/>
  <c r="BD7" i="1"/>
  <c r="BB7" i="1"/>
  <c r="S7" i="1"/>
  <c r="U7" i="1"/>
  <c r="AW5" i="1"/>
  <c r="AY5" i="1"/>
  <c r="BB14" i="1"/>
  <c r="BD14" i="1"/>
  <c r="AY35" i="1"/>
  <c r="AW35" i="1"/>
  <c r="AC32" i="1"/>
  <c r="AF36" i="1"/>
  <c r="AE36" i="1" s="1"/>
  <c r="AE32" i="1"/>
  <c r="AD37" i="1"/>
  <c r="AR29" i="1"/>
  <c r="AT29" i="1"/>
  <c r="X28" i="1"/>
  <c r="BD27" i="1"/>
  <c r="BI25" i="1"/>
  <c r="AH25" i="1"/>
  <c r="BI20" i="1"/>
  <c r="BG20" i="1"/>
  <c r="AC18" i="1"/>
  <c r="AE18" i="1"/>
  <c r="AL24" i="1"/>
  <c r="AL38" i="1" s="1"/>
  <c r="S14" i="1"/>
  <c r="U14" i="1"/>
  <c r="BI12" i="1"/>
  <c r="BG12" i="1"/>
  <c r="X12" i="1"/>
  <c r="Z12" i="1"/>
  <c r="BB10" i="1"/>
  <c r="BD10" i="1"/>
  <c r="AT9" i="1"/>
  <c r="AR9" i="1"/>
  <c r="AC7" i="1"/>
  <c r="AE7" i="1"/>
  <c r="BG5" i="1"/>
  <c r="BJ15" i="1"/>
  <c r="BI15" i="1" s="1"/>
  <c r="BI5" i="1"/>
  <c r="BI17" i="1"/>
  <c r="BG17" i="1"/>
  <c r="AA36" i="1"/>
  <c r="X36" i="1" s="1"/>
  <c r="AZ31" i="1"/>
  <c r="AY31" i="1" s="1"/>
  <c r="BJ26" i="1"/>
  <c r="BI26" i="1" s="1"/>
  <c r="AP26" i="1"/>
  <c r="AO26" i="1" s="1"/>
  <c r="AK26" i="1"/>
  <c r="AH26" i="1" s="1"/>
  <c r="AR22" i="1"/>
  <c r="AT22" i="1"/>
  <c r="X22" i="1"/>
  <c r="Z22" i="1"/>
  <c r="BB16" i="1"/>
  <c r="BD16" i="1"/>
  <c r="AE14" i="1"/>
  <c r="AC14" i="1"/>
  <c r="AW13" i="1"/>
  <c r="AY13" i="1"/>
  <c r="AH12" i="1"/>
  <c r="AJ12" i="1"/>
  <c r="AH8" i="1"/>
  <c r="AK15" i="1"/>
  <c r="AH15" i="1" s="1"/>
  <c r="AJ8" i="1"/>
  <c r="BH37" i="1"/>
  <c r="AY19" i="1"/>
  <c r="N19" i="1"/>
  <c r="AW18" i="1"/>
  <c r="U17" i="1"/>
  <c r="P16" i="1"/>
  <c r="BB15" i="1"/>
  <c r="V15" i="1"/>
  <c r="U15" i="1" s="1"/>
  <c r="BI14" i="1"/>
  <c r="AT14" i="1"/>
  <c r="AJ14" i="1"/>
  <c r="X13" i="1"/>
  <c r="P13" i="1"/>
  <c r="P12" i="1"/>
  <c r="BI11" i="1"/>
  <c r="AH11" i="1"/>
  <c r="Z11" i="1"/>
  <c r="AT10" i="1"/>
  <c r="AC10" i="1"/>
  <c r="U10" i="1"/>
  <c r="AY9" i="1"/>
  <c r="X9" i="1"/>
  <c r="P9" i="1"/>
  <c r="BG8" i="1"/>
  <c r="AY8" i="1"/>
  <c r="Z8" i="1"/>
  <c r="BI7" i="1"/>
  <c r="BD6" i="1"/>
  <c r="U6" i="1"/>
  <c r="X5" i="1"/>
  <c r="N5" i="1"/>
  <c r="AN37" i="1"/>
  <c r="N25" i="1"/>
  <c r="AC22" i="1"/>
  <c r="AA15" i="1"/>
  <c r="X15" i="1" s="1"/>
  <c r="H37" i="1"/>
  <c r="K35" i="1"/>
  <c r="K32" i="1"/>
  <c r="K30" i="1"/>
  <c r="K29" i="1"/>
  <c r="L31" i="1"/>
  <c r="I31" i="1" s="1"/>
  <c r="H24" i="1"/>
  <c r="H38" i="1" s="1"/>
  <c r="K20" i="1"/>
  <c r="I13" i="1"/>
  <c r="K5" i="1"/>
  <c r="K13" i="1"/>
  <c r="I11" i="1"/>
  <c r="I7" i="1"/>
  <c r="I6" i="1"/>
  <c r="K14" i="1"/>
  <c r="K12" i="1"/>
  <c r="K10" i="1"/>
  <c r="I9" i="1"/>
  <c r="I8" i="1"/>
  <c r="I5" i="1"/>
  <c r="AJ34" i="1"/>
  <c r="AH34" i="1"/>
  <c r="K33" i="1"/>
  <c r="I33" i="1"/>
  <c r="AK36" i="1"/>
  <c r="AJ36" i="1" s="1"/>
  <c r="BD34" i="1"/>
  <c r="BB34" i="1"/>
  <c r="BG32" i="1"/>
  <c r="BJ36" i="1"/>
  <c r="BG36" i="1" s="1"/>
  <c r="BI32" i="1"/>
  <c r="AB37" i="1"/>
  <c r="N30" i="1"/>
  <c r="BD35" i="1"/>
  <c r="AH35" i="1"/>
  <c r="AJ35" i="1"/>
  <c r="AW34" i="1"/>
  <c r="AY34" i="1"/>
  <c r="BG33" i="1"/>
  <c r="AY33" i="1"/>
  <c r="AW33" i="1"/>
  <c r="AZ36" i="1"/>
  <c r="X33" i="1"/>
  <c r="Z33" i="1"/>
  <c r="BD32" i="1"/>
  <c r="BE36" i="1"/>
  <c r="BD36" i="1" s="1"/>
  <c r="AH32" i="1"/>
  <c r="Z32" i="1"/>
  <c r="X32" i="1"/>
  <c r="AQ37" i="1"/>
  <c r="V31" i="1"/>
  <c r="AH30" i="1"/>
  <c r="Z30" i="1"/>
  <c r="X30" i="1"/>
  <c r="BB29" i="1"/>
  <c r="BD29" i="1"/>
  <c r="I29" i="1"/>
  <c r="BD28" i="1"/>
  <c r="BE31" i="1"/>
  <c r="BB28" i="1"/>
  <c r="AC28" i="1"/>
  <c r="AE28" i="1"/>
  <c r="AE27" i="1"/>
  <c r="AC27" i="1"/>
  <c r="AF31" i="1"/>
  <c r="Y24" i="1"/>
  <c r="AW22" i="1"/>
  <c r="AY22" i="1"/>
  <c r="AJ21" i="1"/>
  <c r="AK23" i="1"/>
  <c r="AH21" i="1"/>
  <c r="X20" i="1"/>
  <c r="Z20" i="1"/>
  <c r="K18" i="1"/>
  <c r="I18" i="1"/>
  <c r="BA37" i="1"/>
  <c r="M37" i="1"/>
  <c r="Q36" i="1"/>
  <c r="P36" i="1" s="1"/>
  <c r="L36" i="1"/>
  <c r="P35" i="1"/>
  <c r="X34" i="1"/>
  <c r="P34" i="1"/>
  <c r="N34" i="1"/>
  <c r="AR33" i="1"/>
  <c r="AT33" i="1"/>
  <c r="BB32" i="1"/>
  <c r="AT32" i="1"/>
  <c r="AR32" i="1"/>
  <c r="S32" i="1"/>
  <c r="V36" i="1"/>
  <c r="U32" i="1"/>
  <c r="BB30" i="1"/>
  <c r="AT30" i="1"/>
  <c r="AR30" i="1"/>
  <c r="S30" i="1"/>
  <c r="U30" i="1"/>
  <c r="AC29" i="1"/>
  <c r="U29" i="1"/>
  <c r="S29" i="1"/>
  <c r="AW28" i="1"/>
  <c r="AY28" i="1"/>
  <c r="BG27" i="1"/>
  <c r="AY27" i="1"/>
  <c r="AW27" i="1"/>
  <c r="X27" i="1"/>
  <c r="AA31" i="1"/>
  <c r="Z27" i="1"/>
  <c r="AA26" i="1"/>
  <c r="Z26" i="1" s="1"/>
  <c r="BA24" i="1"/>
  <c r="AH22" i="1"/>
  <c r="AJ22" i="1"/>
  <c r="I22" i="1"/>
  <c r="K22" i="1"/>
  <c r="AY20" i="1"/>
  <c r="AW20" i="1"/>
  <c r="Z17" i="1"/>
  <c r="X17" i="1"/>
  <c r="BI35" i="1"/>
  <c r="BG35" i="1"/>
  <c r="AP36" i="1"/>
  <c r="AL37" i="1"/>
  <c r="N29" i="1"/>
  <c r="P29" i="1"/>
  <c r="P28" i="1"/>
  <c r="Q31" i="1"/>
  <c r="N28" i="1"/>
  <c r="AR27" i="1"/>
  <c r="AT27" i="1"/>
  <c r="T24" i="1"/>
  <c r="BI22" i="1"/>
  <c r="BG22" i="1"/>
  <c r="AW21" i="1"/>
  <c r="AY21" i="1"/>
  <c r="X21" i="1"/>
  <c r="Z21" i="1"/>
  <c r="N20" i="1"/>
  <c r="P20" i="1"/>
  <c r="I34" i="1"/>
  <c r="K34" i="1"/>
  <c r="U35" i="1"/>
  <c r="S35" i="1"/>
  <c r="I35" i="1"/>
  <c r="AC34" i="1"/>
  <c r="AE34" i="1"/>
  <c r="AE33" i="1"/>
  <c r="AC33" i="1"/>
  <c r="N32" i="1"/>
  <c r="AI37" i="1"/>
  <c r="BG30" i="1"/>
  <c r="BI30" i="1"/>
  <c r="BI29" i="1"/>
  <c r="BG29" i="1"/>
  <c r="AH29" i="1"/>
  <c r="AJ29" i="1"/>
  <c r="AR28" i="1"/>
  <c r="AJ28" i="1"/>
  <c r="AK31" i="1"/>
  <c r="AH28" i="1"/>
  <c r="I28" i="1"/>
  <c r="K28" i="1"/>
  <c r="AP31" i="1"/>
  <c r="S27" i="1"/>
  <c r="K27" i="1"/>
  <c r="I27" i="1"/>
  <c r="AI24" i="1"/>
  <c r="U22" i="1"/>
  <c r="S22" i="1"/>
  <c r="I21" i="1"/>
  <c r="K21" i="1"/>
  <c r="BI18" i="1"/>
  <c r="BG18" i="1"/>
  <c r="AR17" i="1"/>
  <c r="AU23" i="1"/>
  <c r="AR23" i="1" s="1"/>
  <c r="AT17" i="1"/>
  <c r="AY16" i="1"/>
  <c r="AW16" i="1"/>
  <c r="X16" i="1"/>
  <c r="Z16" i="1"/>
  <c r="AW31" i="1"/>
  <c r="O37" i="1"/>
  <c r="Q26" i="1"/>
  <c r="N26" i="1" s="1"/>
  <c r="AW25" i="1"/>
  <c r="AZ26" i="1"/>
  <c r="AY26" i="1" s="1"/>
  <c r="I25" i="1"/>
  <c r="L26" i="1"/>
  <c r="I26" i="1" s="1"/>
  <c r="BH24" i="1"/>
  <c r="AB24" i="1"/>
  <c r="BE23" i="1"/>
  <c r="BB23" i="1" s="1"/>
  <c r="AZ23" i="1"/>
  <c r="S19" i="1"/>
  <c r="U19" i="1"/>
  <c r="U18" i="1"/>
  <c r="S18" i="1"/>
  <c r="P17" i="1"/>
  <c r="N17" i="1"/>
  <c r="AR16" i="1"/>
  <c r="AT16" i="1"/>
  <c r="U16" i="1"/>
  <c r="V23" i="1"/>
  <c r="S23" i="1" s="1"/>
  <c r="AH18" i="1"/>
  <c r="AJ18" i="1"/>
  <c r="AJ17" i="1"/>
  <c r="AH17" i="1"/>
  <c r="I17" i="1"/>
  <c r="K17" i="1"/>
  <c r="AP23" i="1"/>
  <c r="K16" i="1"/>
  <c r="I16" i="1"/>
  <c r="AQ24" i="1"/>
  <c r="W24" i="1"/>
  <c r="O24" i="1"/>
  <c r="BC37" i="1"/>
  <c r="W37" i="1"/>
  <c r="AC25" i="1"/>
  <c r="AF26" i="1"/>
  <c r="AA23" i="1"/>
  <c r="X23" i="1" s="1"/>
  <c r="Q23" i="1"/>
  <c r="P23" i="1" s="1"/>
  <c r="L23" i="1"/>
  <c r="BD22" i="1"/>
  <c r="P22" i="1"/>
  <c r="BB21" i="1"/>
  <c r="AE21" i="1"/>
  <c r="N21" i="1"/>
  <c r="AT20" i="1"/>
  <c r="AC20" i="1"/>
  <c r="S20" i="1"/>
  <c r="AT19" i="1"/>
  <c r="AR19" i="1"/>
  <c r="AH19" i="1"/>
  <c r="P18" i="1"/>
  <c r="AW17" i="1"/>
  <c r="AY17" i="1"/>
  <c r="AC17" i="1"/>
  <c r="AE17" i="1"/>
  <c r="BI16" i="1"/>
  <c r="BJ23" i="1"/>
  <c r="AE16" i="1"/>
  <c r="AC16" i="1"/>
  <c r="BC24" i="1"/>
  <c r="Q15" i="1"/>
  <c r="P15" i="1" s="1"/>
  <c r="AE6" i="1"/>
  <c r="AF15" i="1"/>
  <c r="AY6" i="1"/>
  <c r="AZ15" i="1"/>
  <c r="K6" i="1"/>
  <c r="L15" i="1"/>
  <c r="BF38" i="1" l="1"/>
  <c r="BI31" i="1"/>
  <c r="BB26" i="1"/>
  <c r="X26" i="1"/>
  <c r="AO15" i="1"/>
  <c r="AM26" i="1"/>
  <c r="AE23" i="1"/>
  <c r="S26" i="1"/>
  <c r="AJ26" i="1"/>
  <c r="AT15" i="1"/>
  <c r="AU24" i="1"/>
  <c r="AU38" i="1" s="1"/>
  <c r="AT38" i="1" s="1"/>
  <c r="AT23" i="1"/>
  <c r="L37" i="1"/>
  <c r="I37" i="1" s="1"/>
  <c r="Z36" i="1"/>
  <c r="AA24" i="1"/>
  <c r="AA38" i="1" s="1"/>
  <c r="Z15" i="1"/>
  <c r="BG15" i="1"/>
  <c r="AP37" i="1"/>
  <c r="AO37" i="1" s="1"/>
  <c r="AT31" i="1"/>
  <c r="BI36" i="1"/>
  <c r="AT36" i="1"/>
  <c r="AR26" i="1"/>
  <c r="AU37" i="1"/>
  <c r="AT37" i="1" s="1"/>
  <c r="V24" i="1"/>
  <c r="V38" i="1" s="1"/>
  <c r="S38" i="1" s="1"/>
  <c r="BG26" i="1"/>
  <c r="AJ15" i="1"/>
  <c r="N23" i="1"/>
  <c r="N15" i="1"/>
  <c r="S15" i="1"/>
  <c r="AK24" i="1"/>
  <c r="AH24" i="1" s="1"/>
  <c r="BB36" i="1"/>
  <c r="AC36" i="1"/>
  <c r="K31" i="1"/>
  <c r="AW15" i="1"/>
  <c r="AZ24" i="1"/>
  <c r="AH31" i="1"/>
  <c r="AK37" i="1"/>
  <c r="AH37" i="1" s="1"/>
  <c r="T38" i="1"/>
  <c r="BA38" i="1"/>
  <c r="AA37" i="1"/>
  <c r="Z37" i="1" s="1"/>
  <c r="X31" i="1"/>
  <c r="Z31" i="1"/>
  <c r="AO31" i="1"/>
  <c r="Y38" i="1"/>
  <c r="AF37" i="1"/>
  <c r="AE37" i="1" s="1"/>
  <c r="AE31" i="1"/>
  <c r="Q24" i="1"/>
  <c r="P24" i="1" s="1"/>
  <c r="BC38" i="1"/>
  <c r="I23" i="1"/>
  <c r="K23" i="1"/>
  <c r="O38" i="1"/>
  <c r="AY15" i="1"/>
  <c r="AH23" i="1"/>
  <c r="AB38" i="1"/>
  <c r="AH36" i="1"/>
  <c r="AJ31" i="1"/>
  <c r="U23" i="1"/>
  <c r="K26" i="1"/>
  <c r="K36" i="1"/>
  <c r="I36" i="1"/>
  <c r="Z23" i="1"/>
  <c r="AZ37" i="1"/>
  <c r="AW36" i="1"/>
  <c r="AY36" i="1"/>
  <c r="AQ38" i="1"/>
  <c r="I15" i="1"/>
  <c r="L24" i="1"/>
  <c r="BG23" i="1"/>
  <c r="BJ24" i="1"/>
  <c r="BI24" i="1" s="1"/>
  <c r="AC26" i="1"/>
  <c r="AE26" i="1"/>
  <c r="AY23" i="1"/>
  <c r="AW23" i="1"/>
  <c r="AJ23" i="1"/>
  <c r="BI23" i="1"/>
  <c r="AM31" i="1"/>
  <c r="AM36" i="1"/>
  <c r="AO36" i="1"/>
  <c r="S36" i="1"/>
  <c r="U36" i="1"/>
  <c r="BE37" i="1"/>
  <c r="BB37" i="1" s="1"/>
  <c r="BB31" i="1"/>
  <c r="BD31" i="1"/>
  <c r="V37" i="1"/>
  <c r="S31" i="1"/>
  <c r="N36" i="1"/>
  <c r="BJ37" i="1"/>
  <c r="AC31" i="1"/>
  <c r="AO23" i="1"/>
  <c r="AP24" i="1"/>
  <c r="AM23" i="1"/>
  <c r="AC15" i="1"/>
  <c r="AF24" i="1"/>
  <c r="AE15" i="1"/>
  <c r="W38" i="1"/>
  <c r="BE24" i="1"/>
  <c r="BE38" i="1" s="1"/>
  <c r="BD23" i="1"/>
  <c r="BH38" i="1"/>
  <c r="U31" i="1"/>
  <c r="K15" i="1"/>
  <c r="AI38" i="1"/>
  <c r="P26" i="1"/>
  <c r="Q37" i="1"/>
  <c r="N37" i="1" s="1"/>
  <c r="N31" i="1"/>
  <c r="P31" i="1"/>
  <c r="Z24" i="1" l="1"/>
  <c r="X38" i="1"/>
  <c r="AR38" i="1"/>
  <c r="X24" i="1"/>
  <c r="AR24" i="1"/>
  <c r="K37" i="1"/>
  <c r="Z38" i="1"/>
  <c r="AT24" i="1"/>
  <c r="U38" i="1"/>
  <c r="S24" i="1"/>
  <c r="U24" i="1"/>
  <c r="AK38" i="1"/>
  <c r="AH38" i="1" s="1"/>
  <c r="BD37" i="1"/>
  <c r="X37" i="1"/>
  <c r="AM37" i="1"/>
  <c r="AR37" i="1"/>
  <c r="P37" i="1"/>
  <c r="BD38" i="1"/>
  <c r="BB38" i="1"/>
  <c r="AJ24" i="1"/>
  <c r="AC37" i="1"/>
  <c r="AE38" i="1"/>
  <c r="AE24" i="1"/>
  <c r="BJ38" i="1"/>
  <c r="BG38" i="1" s="1"/>
  <c r="BG24" i="1"/>
  <c r="AC24" i="1"/>
  <c r="U37" i="1"/>
  <c r="S37" i="1"/>
  <c r="AJ37" i="1"/>
  <c r="AY37" i="1"/>
  <c r="AW37" i="1"/>
  <c r="BD24" i="1"/>
  <c r="BI37" i="1"/>
  <c r="BG37" i="1"/>
  <c r="L38" i="1"/>
  <c r="I24" i="1"/>
  <c r="K24" i="1"/>
  <c r="Q38" i="1"/>
  <c r="N38" i="1" s="1"/>
  <c r="N24" i="1"/>
  <c r="AZ38" i="1"/>
  <c r="AY24" i="1"/>
  <c r="AW24" i="1"/>
  <c r="AP38" i="1"/>
  <c r="AO24" i="1"/>
  <c r="AM24" i="1"/>
  <c r="BB24" i="1"/>
  <c r="AJ38" i="1" l="1"/>
  <c r="BI38" i="1"/>
  <c r="AC38" i="1"/>
  <c r="K38" i="1"/>
  <c r="I38" i="1"/>
  <c r="P38" i="1"/>
  <c r="AM38" i="1"/>
  <c r="AO38" i="1"/>
  <c r="AY38" i="1"/>
  <c r="AW38" i="1"/>
  <c r="BP18" i="2" l="1"/>
  <c r="AV23" i="5" l="1"/>
  <c r="AV24" i="5"/>
  <c r="AV25" i="5"/>
  <c r="AU24" i="5" l="1"/>
  <c r="AS24" i="5"/>
  <c r="AU23" i="5"/>
  <c r="AS23" i="5"/>
  <c r="AQ23" i="5"/>
  <c r="AP23" i="5" s="1"/>
  <c r="AQ24" i="5"/>
  <c r="AP24" i="5" s="1"/>
  <c r="AQ25" i="5"/>
  <c r="AL23" i="5" l="1"/>
  <c r="AL24" i="5"/>
  <c r="AL25" i="5"/>
  <c r="AI25" i="5" l="1"/>
  <c r="AN25" i="5"/>
  <c r="AK25" i="5"/>
  <c r="AI24" i="5"/>
  <c r="AN24" i="5"/>
  <c r="AK24" i="5"/>
  <c r="AI23" i="5"/>
  <c r="AN23" i="5"/>
  <c r="AK23" i="5"/>
  <c r="AG23" i="5"/>
  <c r="AG24" i="5"/>
  <c r="AF23" i="5" l="1"/>
  <c r="AD23" i="5"/>
  <c r="AD24" i="5"/>
  <c r="AF24" i="5"/>
  <c r="H24" i="5"/>
  <c r="M24" i="5"/>
  <c r="R24" i="5"/>
  <c r="W24" i="5"/>
  <c r="AB24" i="5"/>
  <c r="BK24" i="5"/>
  <c r="M22" i="5"/>
  <c r="R22" i="5"/>
  <c r="W22" i="5"/>
  <c r="T22" i="5" s="1"/>
  <c r="AB22" i="5"/>
  <c r="AG22" i="5"/>
  <c r="AL22" i="5"/>
  <c r="AQ22" i="5"/>
  <c r="AP22" i="5" s="1"/>
  <c r="AV22" i="5"/>
  <c r="BA22" i="5"/>
  <c r="BK22" i="5"/>
  <c r="H22" i="5"/>
  <c r="BM22" i="5" l="1"/>
  <c r="BH22" i="5"/>
  <c r="BJ22" i="5"/>
  <c r="BL22" i="5"/>
  <c r="BH24" i="5"/>
  <c r="BJ24" i="5"/>
  <c r="BM24" i="5"/>
  <c r="BL24" i="5"/>
  <c r="AZ22" i="5"/>
  <c r="AX22" i="5"/>
  <c r="AU22" i="5"/>
  <c r="AS22" i="5"/>
  <c r="AF22" i="5"/>
  <c r="AD22" i="5"/>
  <c r="AI22" i="5"/>
  <c r="AN22" i="5"/>
  <c r="AK22" i="5"/>
  <c r="Y22" i="5"/>
  <c r="AA22" i="5"/>
  <c r="Y24" i="5"/>
  <c r="AA24" i="5"/>
  <c r="O24" i="5"/>
  <c r="O22" i="5"/>
  <c r="J22" i="5"/>
  <c r="R37" i="5" l="1"/>
  <c r="W37" i="5"/>
  <c r="V37" i="5" s="1"/>
  <c r="AB37" i="5"/>
  <c r="AG37" i="5"/>
  <c r="AL37" i="5"/>
  <c r="AQ37" i="5"/>
  <c r="AV37" i="5"/>
  <c r="BA37" i="5"/>
  <c r="BK37" i="5"/>
  <c r="H9" i="5"/>
  <c r="M9" i="5"/>
  <c r="R9" i="5"/>
  <c r="W9" i="5"/>
  <c r="AB9" i="5"/>
  <c r="AG9" i="5"/>
  <c r="AL9" i="5"/>
  <c r="AQ9" i="5"/>
  <c r="AV9" i="5"/>
  <c r="BA9" i="5"/>
  <c r="BF9" i="5"/>
  <c r="BK9" i="5"/>
  <c r="BE9" i="5" l="1"/>
  <c r="BC9" i="5"/>
  <c r="AI37" i="5"/>
  <c r="AN37" i="5"/>
  <c r="AK37" i="5"/>
  <c r="AI9" i="5"/>
  <c r="AN9" i="5"/>
  <c r="AK9" i="5"/>
  <c r="Y37" i="5"/>
  <c r="AA37" i="5"/>
  <c r="Y9" i="5"/>
  <c r="AA9" i="5"/>
  <c r="T37" i="5"/>
  <c r="Q37" i="5"/>
  <c r="M37" i="5" l="1"/>
  <c r="J37" i="5" l="1"/>
  <c r="L37" i="5"/>
  <c r="BK12" i="5"/>
  <c r="BA12" i="5"/>
  <c r="AV12" i="5"/>
  <c r="AQ12" i="5"/>
  <c r="AL12" i="5"/>
  <c r="AG12" i="5"/>
  <c r="AB12" i="5"/>
  <c r="W12" i="5"/>
  <c r="R12" i="5"/>
  <c r="M12" i="5"/>
  <c r="H12" i="5"/>
  <c r="AI12" i="5" l="1"/>
  <c r="AN12" i="5"/>
  <c r="AK12" i="5"/>
  <c r="Y12" i="5"/>
  <c r="AA12" i="5"/>
  <c r="H37" i="5"/>
  <c r="G37" i="5" l="1"/>
  <c r="E37" i="5"/>
  <c r="C26" i="1"/>
  <c r="E26" i="1"/>
  <c r="F44" i="5" l="1"/>
  <c r="D44" i="5"/>
  <c r="H43" i="5"/>
  <c r="H42" i="5"/>
  <c r="H40" i="5"/>
  <c r="H39" i="5"/>
  <c r="H38" i="5"/>
  <c r="H36" i="5"/>
  <c r="H35" i="5"/>
  <c r="H34" i="5"/>
  <c r="H33" i="5"/>
  <c r="H32" i="5"/>
  <c r="H31" i="5"/>
  <c r="H29" i="5"/>
  <c r="H28" i="5"/>
  <c r="H27" i="5"/>
  <c r="H26" i="5"/>
  <c r="H25" i="5"/>
  <c r="H23" i="5"/>
  <c r="H21" i="5"/>
  <c r="H20" i="5"/>
  <c r="H19" i="5"/>
  <c r="H18" i="5"/>
  <c r="H17" i="5"/>
  <c r="H16" i="5"/>
  <c r="H15" i="5"/>
  <c r="H14" i="5"/>
  <c r="H13" i="5"/>
  <c r="H11" i="5"/>
  <c r="H10" i="5"/>
  <c r="H8" i="5"/>
  <c r="H7" i="5"/>
  <c r="H6" i="5"/>
  <c r="H4" i="5"/>
  <c r="K44" i="5"/>
  <c r="I44" i="5"/>
  <c r="M43" i="5"/>
  <c r="M42" i="5"/>
  <c r="M40" i="5"/>
  <c r="M39" i="5"/>
  <c r="M38" i="5"/>
  <c r="M36" i="5"/>
  <c r="M35" i="5"/>
  <c r="M34" i="5"/>
  <c r="M33" i="5"/>
  <c r="M32" i="5"/>
  <c r="M31" i="5"/>
  <c r="M29" i="5"/>
  <c r="M28" i="5"/>
  <c r="M27" i="5"/>
  <c r="M26" i="5"/>
  <c r="M25" i="5"/>
  <c r="M23" i="5"/>
  <c r="M21" i="5"/>
  <c r="M20" i="5"/>
  <c r="L20" i="5" s="1"/>
  <c r="M19" i="5"/>
  <c r="M18" i="5"/>
  <c r="M17" i="5"/>
  <c r="M16" i="5"/>
  <c r="M15" i="5"/>
  <c r="M14" i="5"/>
  <c r="M13" i="5"/>
  <c r="M11" i="5"/>
  <c r="M10" i="5"/>
  <c r="M8" i="5"/>
  <c r="M7" i="5"/>
  <c r="M6" i="5"/>
  <c r="M4" i="5"/>
  <c r="P44" i="5"/>
  <c r="N44" i="5"/>
  <c r="R43" i="5"/>
  <c r="R42" i="5"/>
  <c r="R40" i="5"/>
  <c r="R39" i="5"/>
  <c r="R38" i="5"/>
  <c r="R36" i="5"/>
  <c r="R35" i="5"/>
  <c r="R34" i="5"/>
  <c r="R33" i="5"/>
  <c r="R32" i="5"/>
  <c r="R31" i="5"/>
  <c r="R29" i="5"/>
  <c r="R28" i="5"/>
  <c r="R27" i="5"/>
  <c r="R26" i="5"/>
  <c r="R25" i="5"/>
  <c r="R23" i="5"/>
  <c r="R21" i="5"/>
  <c r="R20" i="5"/>
  <c r="R19" i="5"/>
  <c r="R18" i="5"/>
  <c r="R17" i="5"/>
  <c r="R16" i="5"/>
  <c r="R15" i="5"/>
  <c r="R14" i="5"/>
  <c r="R13" i="5"/>
  <c r="R11" i="5"/>
  <c r="R10" i="5"/>
  <c r="R8" i="5"/>
  <c r="R7" i="5"/>
  <c r="R6" i="5"/>
  <c r="R4" i="5"/>
  <c r="U44" i="5"/>
  <c r="S44" i="5"/>
  <c r="W43" i="5"/>
  <c r="W42" i="5"/>
  <c r="W40" i="5"/>
  <c r="W39" i="5"/>
  <c r="W38" i="5"/>
  <c r="W36" i="5"/>
  <c r="W35" i="5"/>
  <c r="W34" i="5"/>
  <c r="W33" i="5"/>
  <c r="W32" i="5"/>
  <c r="W31" i="5"/>
  <c r="W29" i="5"/>
  <c r="W28" i="5"/>
  <c r="W27" i="5"/>
  <c r="W26" i="5"/>
  <c r="W25" i="5"/>
  <c r="W23" i="5"/>
  <c r="W21" i="5"/>
  <c r="W20" i="5"/>
  <c r="W19" i="5"/>
  <c r="W18" i="5"/>
  <c r="W17" i="5"/>
  <c r="W16" i="5"/>
  <c r="W15" i="5"/>
  <c r="W14" i="5"/>
  <c r="W13" i="5"/>
  <c r="W11" i="5"/>
  <c r="W10" i="5"/>
  <c r="W8" i="5"/>
  <c r="W7" i="5"/>
  <c r="W6" i="5"/>
  <c r="W4" i="5"/>
  <c r="T4" i="5" s="1"/>
  <c r="O10" i="5" l="1"/>
  <c r="Q29" i="5"/>
  <c r="Q21" i="5"/>
  <c r="O27" i="5"/>
  <c r="O32" i="5"/>
  <c r="O36" i="5"/>
  <c r="O42" i="5"/>
  <c r="Q18" i="5"/>
  <c r="Q28" i="5"/>
  <c r="Q33" i="5"/>
  <c r="Q38" i="5"/>
  <c r="Q43" i="5"/>
  <c r="Q39" i="5"/>
  <c r="O15" i="5"/>
  <c r="O19" i="5"/>
  <c r="Q34" i="5"/>
  <c r="Q6" i="5"/>
  <c r="Q11" i="5"/>
  <c r="Q20" i="5"/>
  <c r="Q26" i="5"/>
  <c r="Q35" i="5"/>
  <c r="Q40" i="5"/>
  <c r="L4" i="5"/>
  <c r="J33" i="5"/>
  <c r="G29" i="5"/>
  <c r="G39" i="5"/>
  <c r="E21" i="5"/>
  <c r="G27" i="5"/>
  <c r="G36" i="5"/>
  <c r="T29" i="5"/>
  <c r="V6" i="5"/>
  <c r="V11" i="5"/>
  <c r="V20" i="5"/>
  <c r="T26" i="5"/>
  <c r="T35" i="5"/>
  <c r="V40" i="5"/>
  <c r="T19" i="5"/>
  <c r="V34" i="5"/>
  <c r="T21" i="5"/>
  <c r="T27" i="5"/>
  <c r="T32" i="5"/>
  <c r="T36" i="5"/>
  <c r="T42" i="5"/>
  <c r="T10" i="5"/>
  <c r="T39" i="5"/>
  <c r="V18" i="5"/>
  <c r="V28" i="5"/>
  <c r="V33" i="5"/>
  <c r="V38" i="5"/>
  <c r="V43" i="5"/>
  <c r="V19" i="5"/>
  <c r="V4" i="5"/>
  <c r="V21" i="5"/>
  <c r="V26" i="5"/>
  <c r="V29" i="5"/>
  <c r="V35" i="5"/>
  <c r="V39" i="5"/>
  <c r="Q10" i="5"/>
  <c r="L6" i="5"/>
  <c r="L33" i="5"/>
  <c r="L43" i="5"/>
  <c r="J20" i="5"/>
  <c r="L26" i="5"/>
  <c r="J34" i="5"/>
  <c r="J39" i="5"/>
  <c r="J10" i="5"/>
  <c r="L19" i="5"/>
  <c r="J28" i="5"/>
  <c r="L36" i="5"/>
  <c r="J42" i="5"/>
  <c r="L11" i="5"/>
  <c r="J29" i="5"/>
  <c r="J21" i="5"/>
  <c r="L27" i="5"/>
  <c r="L32" i="5"/>
  <c r="L35" i="5"/>
  <c r="L40" i="5"/>
  <c r="J4" i="5"/>
  <c r="L28" i="5"/>
  <c r="E29" i="5"/>
  <c r="V42" i="5"/>
  <c r="O40" i="5"/>
  <c r="L39" i="5"/>
  <c r="O18" i="5"/>
  <c r="O26" i="5"/>
  <c r="G7" i="5"/>
  <c r="E7" i="5"/>
  <c r="V27" i="5"/>
  <c r="O39" i="5"/>
  <c r="J19" i="5"/>
  <c r="L21" i="5"/>
  <c r="L42" i="5"/>
  <c r="G34" i="5"/>
  <c r="E27" i="5"/>
  <c r="E26" i="5"/>
  <c r="G26" i="5"/>
  <c r="E39" i="5"/>
  <c r="G40" i="5"/>
  <c r="E32" i="5"/>
  <c r="G33" i="5"/>
  <c r="G43" i="5"/>
  <c r="E42" i="5"/>
  <c r="E36" i="5"/>
  <c r="G35" i="5"/>
  <c r="G28" i="5"/>
  <c r="G21" i="5"/>
  <c r="G20" i="5"/>
  <c r="E19" i="5"/>
  <c r="G11" i="5"/>
  <c r="E10" i="5"/>
  <c r="G6" i="5"/>
  <c r="V36" i="5"/>
  <c r="T18" i="5"/>
  <c r="T34" i="5"/>
  <c r="T40" i="5"/>
  <c r="V10" i="5"/>
  <c r="V32" i="5"/>
  <c r="Q15" i="5"/>
  <c r="O34" i="5"/>
  <c r="Q36" i="5"/>
  <c r="R44" i="5"/>
  <c r="Q44" i="5" s="1"/>
  <c r="Q32" i="5"/>
  <c r="O21" i="5"/>
  <c r="Q19" i="5"/>
  <c r="O29" i="5"/>
  <c r="O35" i="5"/>
  <c r="Q42" i="5"/>
  <c r="Q4" i="5"/>
  <c r="Q27" i="5"/>
  <c r="J32" i="5"/>
  <c r="L10" i="5"/>
  <c r="J27" i="5"/>
  <c r="L29" i="5"/>
  <c r="M44" i="5"/>
  <c r="J44" i="5" s="1"/>
  <c r="J6" i="5"/>
  <c r="J11" i="5"/>
  <c r="J36" i="5"/>
  <c r="J43" i="5"/>
  <c r="L34" i="5"/>
  <c r="G19" i="5"/>
  <c r="E35" i="5"/>
  <c r="G42" i="5"/>
  <c r="E34" i="5"/>
  <c r="E40" i="5"/>
  <c r="H44" i="5"/>
  <c r="G44" i="5" s="1"/>
  <c r="G10" i="5"/>
  <c r="G32" i="5"/>
  <c r="E6" i="5"/>
  <c r="E11" i="5"/>
  <c r="E20" i="5"/>
  <c r="E28" i="5"/>
  <c r="E33" i="5"/>
  <c r="E43" i="5"/>
  <c r="J26" i="5"/>
  <c r="J35" i="5"/>
  <c r="J40" i="5"/>
  <c r="O6" i="5"/>
  <c r="O11" i="5"/>
  <c r="O20" i="5"/>
  <c r="O28" i="5"/>
  <c r="O33" i="5"/>
  <c r="O38" i="5"/>
  <c r="O43" i="5"/>
  <c r="O4" i="5"/>
  <c r="W44" i="5"/>
  <c r="V44" i="5" s="1"/>
  <c r="T6" i="5"/>
  <c r="T11" i="5"/>
  <c r="T20" i="5"/>
  <c r="T28" i="5"/>
  <c r="T33" i="5"/>
  <c r="T38" i="5"/>
  <c r="T43" i="5"/>
  <c r="BK23" i="5"/>
  <c r="AB23" i="5"/>
  <c r="BM23" i="5" l="1"/>
  <c r="BH23" i="5"/>
  <c r="BJ23" i="5"/>
  <c r="BL23" i="5"/>
  <c r="Y23" i="5"/>
  <c r="AA23" i="5"/>
  <c r="L44" i="5"/>
  <c r="O44" i="5"/>
  <c r="E44" i="5"/>
  <c r="T44" i="5"/>
  <c r="BI44" i="5"/>
  <c r="BG44" i="5"/>
  <c r="BK43" i="5"/>
  <c r="BK42" i="5"/>
  <c r="BK40" i="5"/>
  <c r="BK39" i="5"/>
  <c r="BK38" i="5"/>
  <c r="BK36" i="5"/>
  <c r="BK35" i="5"/>
  <c r="BK34" i="5"/>
  <c r="BK33" i="5"/>
  <c r="BK32" i="5"/>
  <c r="BK31" i="5"/>
  <c r="BK29" i="5"/>
  <c r="BK28" i="5"/>
  <c r="BK27" i="5"/>
  <c r="BK26" i="5"/>
  <c r="BK25" i="5"/>
  <c r="BK21" i="5"/>
  <c r="BK20" i="5"/>
  <c r="BK19" i="5"/>
  <c r="BK18" i="5"/>
  <c r="BK17" i="5"/>
  <c r="BK16" i="5"/>
  <c r="BK15" i="5"/>
  <c r="BK14" i="5"/>
  <c r="BK13" i="5"/>
  <c r="BK11" i="5"/>
  <c r="BK10" i="5"/>
  <c r="BK8" i="5"/>
  <c r="BK7" i="5"/>
  <c r="BK6" i="5"/>
  <c r="BK4" i="5"/>
  <c r="BK44" i="5" l="1"/>
  <c r="BJ44" i="5" s="1"/>
  <c r="BF6" i="5"/>
  <c r="BF7" i="5"/>
  <c r="BF8" i="5"/>
  <c r="BF10" i="5"/>
  <c r="BT30" i="2"/>
  <c r="BR30" i="2"/>
  <c r="BV29" i="2"/>
  <c r="BV28" i="2"/>
  <c r="BV27" i="2"/>
  <c r="BV26" i="2"/>
  <c r="BV23" i="2"/>
  <c r="BV22" i="2"/>
  <c r="BV21" i="2"/>
  <c r="BV20" i="2"/>
  <c r="BV19" i="2"/>
  <c r="BV18" i="2"/>
  <c r="BV17" i="2"/>
  <c r="BV16" i="2"/>
  <c r="BV15" i="2"/>
  <c r="BV14" i="2"/>
  <c r="BV13" i="2"/>
  <c r="BV12" i="2"/>
  <c r="BT11" i="2"/>
  <c r="BR11" i="2"/>
  <c r="BV10" i="2"/>
  <c r="BV9" i="2"/>
  <c r="BV8" i="2"/>
  <c r="BV7" i="2"/>
  <c r="BV6" i="2"/>
  <c r="BV5" i="2"/>
  <c r="BV4" i="2"/>
  <c r="BN30" i="2"/>
  <c r="BL30" i="2"/>
  <c r="BP29" i="2"/>
  <c r="BP28" i="2"/>
  <c r="BP27" i="2"/>
  <c r="BP26" i="2"/>
  <c r="BP19" i="2"/>
  <c r="BP17" i="2"/>
  <c r="BP16" i="2"/>
  <c r="BP15" i="2"/>
  <c r="BP14" i="2"/>
  <c r="BP13" i="2"/>
  <c r="BP12" i="2"/>
  <c r="BP10" i="2"/>
  <c r="BP9" i="2"/>
  <c r="BP8" i="2"/>
  <c r="BP7" i="2"/>
  <c r="BP6" i="2"/>
  <c r="BP5" i="2"/>
  <c r="BP4" i="2"/>
  <c r="BE8" i="5" l="1"/>
  <c r="BC8" i="5"/>
  <c r="BC7" i="5"/>
  <c r="BE7" i="5"/>
  <c r="BC6" i="5"/>
  <c r="BE6" i="5"/>
  <c r="BF44" i="5"/>
  <c r="BC44" i="5" s="1"/>
  <c r="BE10" i="5"/>
  <c r="BC10" i="5"/>
  <c r="BU27" i="2"/>
  <c r="BM26" i="2"/>
  <c r="BW20" i="2"/>
  <c r="BS28" i="2"/>
  <c r="BU13" i="2"/>
  <c r="BS17" i="2"/>
  <c r="BU14" i="2"/>
  <c r="BS18" i="2"/>
  <c r="BS22" i="2"/>
  <c r="BW16" i="2"/>
  <c r="BW21" i="2"/>
  <c r="BS29" i="2"/>
  <c r="BU15" i="2"/>
  <c r="BW19" i="2"/>
  <c r="BS23" i="2"/>
  <c r="BS27" i="2"/>
  <c r="BS7" i="2"/>
  <c r="BS5" i="2"/>
  <c r="BS9" i="2"/>
  <c r="BS6" i="2"/>
  <c r="BS10" i="2"/>
  <c r="BM29" i="2"/>
  <c r="BS26" i="2"/>
  <c r="BU29" i="2"/>
  <c r="BO13" i="2"/>
  <c r="BO20" i="2"/>
  <c r="BM6" i="2"/>
  <c r="BM12" i="2"/>
  <c r="BM15" i="2"/>
  <c r="BO18" i="2"/>
  <c r="BO27" i="2"/>
  <c r="BQ16" i="2"/>
  <c r="BQ19" i="2"/>
  <c r="BO22" i="2"/>
  <c r="BO28" i="2"/>
  <c r="BL31" i="2"/>
  <c r="BM13" i="2"/>
  <c r="BO17" i="2"/>
  <c r="BO23" i="2"/>
  <c r="BM14" i="2"/>
  <c r="BM18" i="2"/>
  <c r="BM20" i="2"/>
  <c r="BO26" i="2"/>
  <c r="BO29" i="2"/>
  <c r="BO7" i="2"/>
  <c r="BO10" i="2"/>
  <c r="BO6" i="2"/>
  <c r="BQ10" i="2"/>
  <c r="BO4" i="2"/>
  <c r="BQ6" i="2"/>
  <c r="BO9" i="2"/>
  <c r="BO5" i="2"/>
  <c r="BM7" i="2"/>
  <c r="BM10" i="2"/>
  <c r="BH44" i="5"/>
  <c r="BS20" i="2"/>
  <c r="BU22" i="2"/>
  <c r="BU28" i="2"/>
  <c r="BU20" i="2"/>
  <c r="BU23" i="2"/>
  <c r="BU26" i="2"/>
  <c r="BU18" i="2"/>
  <c r="BU9" i="2"/>
  <c r="BU5" i="2"/>
  <c r="BN31" i="2"/>
  <c r="BO15" i="2"/>
  <c r="BM17" i="2"/>
  <c r="BM22" i="2"/>
  <c r="BQ29" i="2"/>
  <c r="BM4" i="2"/>
  <c r="BQ28" i="2"/>
  <c r="BQ27" i="2"/>
  <c r="BM27" i="2"/>
  <c r="BQ23" i="2"/>
  <c r="BQ18" i="2"/>
  <c r="BQ22" i="2"/>
  <c r="BO12" i="2"/>
  <c r="BO14" i="2"/>
  <c r="BQ17" i="2"/>
  <c r="BQ21" i="2"/>
  <c r="BM23" i="2"/>
  <c r="BQ26" i="2"/>
  <c r="BM28" i="2"/>
  <c r="BP11" i="2"/>
  <c r="BO11" i="2" s="1"/>
  <c r="BQ5" i="2"/>
  <c r="BQ9" i="2"/>
  <c r="BQ4" i="2"/>
  <c r="BQ8" i="2"/>
  <c r="BM5" i="2"/>
  <c r="BQ7" i="2"/>
  <c r="BM9" i="2"/>
  <c r="BR31" i="2"/>
  <c r="BU7" i="2"/>
  <c r="BU6" i="2"/>
  <c r="BU10" i="2"/>
  <c r="BT31" i="2"/>
  <c r="BV30" i="2"/>
  <c r="BS30" i="2" s="1"/>
  <c r="BW12" i="2"/>
  <c r="BW13" i="2"/>
  <c r="BW14" i="2"/>
  <c r="BW15" i="2"/>
  <c r="BS12" i="2"/>
  <c r="BS13" i="2"/>
  <c r="BS14" i="2"/>
  <c r="BS15" i="2"/>
  <c r="BU12" i="2"/>
  <c r="BU17" i="2"/>
  <c r="BV11" i="2"/>
  <c r="BU4" i="2"/>
  <c r="BW4" i="2"/>
  <c r="BW5" i="2"/>
  <c r="BW6" i="2"/>
  <c r="BW7" i="2"/>
  <c r="BW8" i="2"/>
  <c r="BW9" i="2"/>
  <c r="BW10" i="2"/>
  <c r="BW17" i="2"/>
  <c r="BW18" i="2"/>
  <c r="BW22" i="2"/>
  <c r="BW23" i="2"/>
  <c r="BW26" i="2"/>
  <c r="BW27" i="2"/>
  <c r="BW28" i="2"/>
  <c r="BW29" i="2"/>
  <c r="BS4" i="2"/>
  <c r="BP30" i="2"/>
  <c r="BO30" i="2" s="1"/>
  <c r="BQ12" i="2"/>
  <c r="BQ13" i="2"/>
  <c r="BQ14" i="2"/>
  <c r="BQ15" i="2"/>
  <c r="BQ20" i="2"/>
  <c r="BM11" i="2" l="1"/>
  <c r="BM30" i="2"/>
  <c r="BQ11" i="2"/>
  <c r="BV31" i="2"/>
  <c r="BS31" i="2" s="1"/>
  <c r="BU30" i="2"/>
  <c r="BW30" i="2"/>
  <c r="BU11" i="2"/>
  <c r="BS11" i="2"/>
  <c r="BW11" i="2"/>
  <c r="BQ30" i="2"/>
  <c r="BP31" i="2"/>
  <c r="BJ6" i="2"/>
  <c r="BD6" i="2"/>
  <c r="AX6" i="2"/>
  <c r="AR6" i="2"/>
  <c r="AL6" i="2"/>
  <c r="AF6" i="2"/>
  <c r="Z6" i="2"/>
  <c r="T6" i="2"/>
  <c r="N6" i="2"/>
  <c r="H6" i="2"/>
  <c r="AW6" i="2" l="1"/>
  <c r="AU6" i="2"/>
  <c r="BC6" i="2"/>
  <c r="BA6" i="2"/>
  <c r="AO6" i="2"/>
  <c r="AQ6" i="2"/>
  <c r="AI6" i="2"/>
  <c r="AK6" i="2"/>
  <c r="BI6" i="2"/>
  <c r="U6" i="2"/>
  <c r="G6" i="2"/>
  <c r="E6" i="2"/>
  <c r="BU31" i="2"/>
  <c r="BM31" i="2"/>
  <c r="BO31" i="2"/>
  <c r="BK6" i="2"/>
  <c r="BG6" i="2"/>
  <c r="BE6" i="2"/>
  <c r="AY6" i="2"/>
  <c r="AS6" i="2"/>
  <c r="AM6" i="2"/>
  <c r="AG6" i="2"/>
  <c r="AA6" i="2"/>
  <c r="O6" i="2"/>
  <c r="I6" i="2"/>
  <c r="BA43" i="5" l="1"/>
  <c r="BA42" i="5"/>
  <c r="BA40" i="5"/>
  <c r="BA39" i="5"/>
  <c r="BA38" i="5"/>
  <c r="BA36" i="5"/>
  <c r="BA35" i="5"/>
  <c r="BA34" i="5"/>
  <c r="BA33" i="5"/>
  <c r="BA32" i="5"/>
  <c r="BA31" i="5"/>
  <c r="BA29" i="5"/>
  <c r="BA28" i="5"/>
  <c r="BA27" i="5"/>
  <c r="BA26" i="5"/>
  <c r="BA25" i="5"/>
  <c r="BA21" i="5"/>
  <c r="BA20" i="5"/>
  <c r="BA19" i="5"/>
  <c r="BA18" i="5"/>
  <c r="BA17" i="5"/>
  <c r="BA16" i="5"/>
  <c r="BA15" i="5"/>
  <c r="BA14" i="5"/>
  <c r="BA13" i="5"/>
  <c r="BA11" i="5"/>
  <c r="BA10" i="5"/>
  <c r="BA8" i="5"/>
  <c r="BA7" i="5"/>
  <c r="BA6" i="5"/>
  <c r="BA4" i="5"/>
  <c r="AZ7" i="5" l="1"/>
  <c r="AX7" i="5"/>
  <c r="AZ17" i="5"/>
  <c r="AX17" i="5"/>
  <c r="AZ28" i="5"/>
  <c r="AX28" i="5"/>
  <c r="AX38" i="5"/>
  <c r="AZ38" i="5"/>
  <c r="AZ14" i="5"/>
  <c r="AX14" i="5"/>
  <c r="AX18" i="5"/>
  <c r="AZ18" i="5"/>
  <c r="AX34" i="5"/>
  <c r="AZ34" i="5"/>
  <c r="AZ4" i="5"/>
  <c r="AX4" i="5"/>
  <c r="AX10" i="5"/>
  <c r="AZ10" i="5"/>
  <c r="AZ15" i="5"/>
  <c r="AX15" i="5"/>
  <c r="AZ19" i="5"/>
  <c r="AX19" i="5"/>
  <c r="AX26" i="5"/>
  <c r="AZ26" i="5"/>
  <c r="AZ31" i="5"/>
  <c r="AX31" i="5"/>
  <c r="AZ35" i="5"/>
  <c r="AX35" i="5"/>
  <c r="AZ40" i="5"/>
  <c r="AX40" i="5"/>
  <c r="AZ13" i="5"/>
  <c r="AX13" i="5"/>
  <c r="AZ21" i="5"/>
  <c r="AX21" i="5"/>
  <c r="AZ33" i="5"/>
  <c r="AX33" i="5"/>
  <c r="AX8" i="5"/>
  <c r="AZ8" i="5"/>
  <c r="AZ25" i="5"/>
  <c r="AX25" i="5"/>
  <c r="AZ29" i="5"/>
  <c r="AX29" i="5"/>
  <c r="AZ39" i="5"/>
  <c r="AX39" i="5"/>
  <c r="AX6" i="5"/>
  <c r="AZ6" i="5"/>
  <c r="AZ11" i="5"/>
  <c r="AX11" i="5"/>
  <c r="AX16" i="5"/>
  <c r="AZ16" i="5"/>
  <c r="AZ20" i="5"/>
  <c r="AX20" i="5"/>
  <c r="AZ27" i="5"/>
  <c r="AX27" i="5"/>
  <c r="AX32" i="5"/>
  <c r="AZ32" i="5"/>
  <c r="AZ36" i="5"/>
  <c r="AX36" i="5"/>
  <c r="AZ42" i="5"/>
  <c r="AX42" i="5"/>
  <c r="AZ43" i="5"/>
  <c r="AX43" i="5"/>
  <c r="AR44" i="5"/>
  <c r="AV7" i="5"/>
  <c r="AQ7" i="5"/>
  <c r="AL7" i="5"/>
  <c r="AG7" i="5"/>
  <c r="AB7" i="5"/>
  <c r="AT44" i="5"/>
  <c r="AV43" i="5"/>
  <c r="AV42" i="5"/>
  <c r="AV40" i="5"/>
  <c r="AV39" i="5"/>
  <c r="AV38" i="5"/>
  <c r="AV36" i="5"/>
  <c r="AV35" i="5"/>
  <c r="AV34" i="5"/>
  <c r="AV33" i="5"/>
  <c r="AV32" i="5"/>
  <c r="AV31" i="5"/>
  <c r="AV29" i="5"/>
  <c r="AV28" i="5"/>
  <c r="AV27" i="5"/>
  <c r="AV26" i="5"/>
  <c r="AV21" i="5"/>
  <c r="AV20" i="5"/>
  <c r="AV19" i="5"/>
  <c r="AV18" i="5"/>
  <c r="AV17" i="5"/>
  <c r="AV16" i="5"/>
  <c r="AV15" i="5"/>
  <c r="AV14" i="5"/>
  <c r="AV13" i="5"/>
  <c r="AV11" i="5"/>
  <c r="AV10" i="5"/>
  <c r="AV8" i="5"/>
  <c r="AV6" i="5"/>
  <c r="AV4" i="5"/>
  <c r="AU15" i="5" l="1"/>
  <c r="AS15" i="5"/>
  <c r="AS27" i="5"/>
  <c r="AU27" i="5"/>
  <c r="AU11" i="5"/>
  <c r="AS11" i="5"/>
  <c r="AU16" i="5"/>
  <c r="AS16" i="5"/>
  <c r="AU28" i="5"/>
  <c r="AS28" i="5"/>
  <c r="AS38" i="5"/>
  <c r="AU38" i="5"/>
  <c r="AU43" i="5"/>
  <c r="AS43" i="5"/>
  <c r="AU6" i="5"/>
  <c r="AS6" i="5"/>
  <c r="AS13" i="5"/>
  <c r="AU13" i="5"/>
  <c r="AS17" i="5"/>
  <c r="AU17" i="5"/>
  <c r="AS21" i="5"/>
  <c r="AU21" i="5"/>
  <c r="AU29" i="5"/>
  <c r="AS29" i="5"/>
  <c r="AU34" i="5"/>
  <c r="AS34" i="5"/>
  <c r="AS39" i="5"/>
  <c r="AU39" i="5"/>
  <c r="BL44" i="5"/>
  <c r="AS10" i="5"/>
  <c r="AU10" i="5"/>
  <c r="AU32" i="5"/>
  <c r="AS32" i="5"/>
  <c r="AS4" i="5"/>
  <c r="AU4" i="5"/>
  <c r="AU20" i="5"/>
  <c r="AS20" i="5"/>
  <c r="AU33" i="5"/>
  <c r="AS33" i="5"/>
  <c r="AI7" i="5"/>
  <c r="AN7" i="5"/>
  <c r="AK7" i="5"/>
  <c r="AU8" i="5"/>
  <c r="AS8" i="5"/>
  <c r="AS14" i="5"/>
  <c r="AU14" i="5"/>
  <c r="AS18" i="5"/>
  <c r="AU18" i="5"/>
  <c r="AS26" i="5"/>
  <c r="AU26" i="5"/>
  <c r="AS31" i="5"/>
  <c r="AU31" i="5"/>
  <c r="AS35" i="5"/>
  <c r="AU35" i="5"/>
  <c r="AU40" i="5"/>
  <c r="AS40" i="5"/>
  <c r="AU7" i="5"/>
  <c r="AS7" i="5"/>
  <c r="AU19" i="5"/>
  <c r="AS19" i="5"/>
  <c r="AU36" i="5"/>
  <c r="AS36" i="5"/>
  <c r="AS42" i="5"/>
  <c r="AU42" i="5"/>
  <c r="Y7" i="5"/>
  <c r="AA7" i="5"/>
  <c r="AV44" i="5"/>
  <c r="AS44" i="5" s="1"/>
  <c r="AQ6" i="5"/>
  <c r="AQ8" i="5"/>
  <c r="AQ10" i="5"/>
  <c r="AQ11" i="5"/>
  <c r="AQ13" i="5"/>
  <c r="AQ14" i="5"/>
  <c r="AQ15" i="5"/>
  <c r="AQ16" i="5"/>
  <c r="AQ17" i="5"/>
  <c r="AQ18" i="5"/>
  <c r="AQ19" i="5"/>
  <c r="AQ20" i="5"/>
  <c r="AQ21" i="5"/>
  <c r="AQ26" i="5"/>
  <c r="AQ27" i="5"/>
  <c r="AQ28" i="5"/>
  <c r="AQ29" i="5"/>
  <c r="AQ31" i="5"/>
  <c r="AQ32" i="5"/>
  <c r="AQ33" i="5"/>
  <c r="AQ34" i="5"/>
  <c r="AQ35" i="5"/>
  <c r="AQ36" i="5"/>
  <c r="AQ38" i="5"/>
  <c r="AQ39" i="5"/>
  <c r="AQ40" i="5"/>
  <c r="AQ42" i="5"/>
  <c r="AQ43" i="5"/>
  <c r="AQ4" i="5"/>
  <c r="AL6" i="5"/>
  <c r="AL8" i="5"/>
  <c r="AL10" i="5"/>
  <c r="AL11" i="5"/>
  <c r="AL13" i="5"/>
  <c r="AL14" i="5"/>
  <c r="AL15" i="5"/>
  <c r="AL16" i="5"/>
  <c r="AL17" i="5"/>
  <c r="AL18" i="5"/>
  <c r="AL19" i="5"/>
  <c r="AL20" i="5"/>
  <c r="AL21" i="5"/>
  <c r="AL26" i="5"/>
  <c r="AL27" i="5"/>
  <c r="AL28" i="5"/>
  <c r="AL29" i="5"/>
  <c r="AL31" i="5"/>
  <c r="AL32" i="5"/>
  <c r="AL33" i="5"/>
  <c r="AL34" i="5"/>
  <c r="AL35" i="5"/>
  <c r="AL36" i="5"/>
  <c r="AL38" i="5"/>
  <c r="AL39" i="5"/>
  <c r="AL40" i="5"/>
  <c r="AL42" i="5"/>
  <c r="AL43" i="5"/>
  <c r="AL4" i="5"/>
  <c r="AG6" i="5"/>
  <c r="AG8" i="5"/>
  <c r="AG10" i="5"/>
  <c r="AG11" i="5"/>
  <c r="AG13" i="5"/>
  <c r="AG14" i="5"/>
  <c r="AG15" i="5"/>
  <c r="AG16" i="5"/>
  <c r="AG17" i="5"/>
  <c r="AG18" i="5"/>
  <c r="AG19" i="5"/>
  <c r="AG20" i="5"/>
  <c r="AG21" i="5"/>
  <c r="AG25" i="5"/>
  <c r="AG26" i="5"/>
  <c r="AG27" i="5"/>
  <c r="AG28" i="5"/>
  <c r="AG29" i="5"/>
  <c r="AG31" i="5"/>
  <c r="AG32" i="5"/>
  <c r="AG33" i="5"/>
  <c r="AG34" i="5"/>
  <c r="AG35" i="5"/>
  <c r="AG36" i="5"/>
  <c r="AG38" i="5"/>
  <c r="AG39" i="5"/>
  <c r="AG40" i="5"/>
  <c r="AG42" i="5"/>
  <c r="AG43" i="5"/>
  <c r="AG4" i="5"/>
  <c r="AB6" i="5"/>
  <c r="AB8" i="5"/>
  <c r="AB10" i="5"/>
  <c r="AB11" i="5"/>
  <c r="AB13" i="5"/>
  <c r="AB14" i="5"/>
  <c r="AB15" i="5"/>
  <c r="AB16" i="5"/>
  <c r="AB17" i="5"/>
  <c r="AB18" i="5"/>
  <c r="AB19" i="5"/>
  <c r="AB20" i="5"/>
  <c r="AB21" i="5"/>
  <c r="AB25" i="5"/>
  <c r="AB26" i="5"/>
  <c r="AB27" i="5"/>
  <c r="AB28" i="5"/>
  <c r="AB29" i="5"/>
  <c r="AB31" i="5"/>
  <c r="AB32" i="5"/>
  <c r="AB33" i="5"/>
  <c r="AB34" i="5"/>
  <c r="AB35" i="5"/>
  <c r="AB36" i="5"/>
  <c r="AB38" i="5"/>
  <c r="AB39" i="5"/>
  <c r="AB40" i="5"/>
  <c r="AB42" i="5"/>
  <c r="AB43" i="5"/>
  <c r="AB4" i="5"/>
  <c r="AI40" i="5" l="1"/>
  <c r="AN40" i="5"/>
  <c r="AK40" i="5"/>
  <c r="AI31" i="5"/>
  <c r="AN31" i="5"/>
  <c r="AK31" i="5"/>
  <c r="AI14" i="5"/>
  <c r="AN14" i="5"/>
  <c r="AK14" i="5"/>
  <c r="AK4" i="5"/>
  <c r="AI4" i="5"/>
  <c r="AI39" i="5"/>
  <c r="AN39" i="5"/>
  <c r="AK39" i="5"/>
  <c r="AI34" i="5"/>
  <c r="AN34" i="5"/>
  <c r="AK34" i="5"/>
  <c r="AI29" i="5"/>
  <c r="AN29" i="5"/>
  <c r="AK29" i="5"/>
  <c r="AI21" i="5"/>
  <c r="AN21" i="5"/>
  <c r="AK21" i="5"/>
  <c r="AI17" i="5"/>
  <c r="AN17" i="5"/>
  <c r="AK17" i="5"/>
  <c r="AI13" i="5"/>
  <c r="AN13" i="5"/>
  <c r="AK13" i="5"/>
  <c r="AI6" i="5"/>
  <c r="AN6" i="5"/>
  <c r="AK6" i="5"/>
  <c r="AI18" i="5"/>
  <c r="AN18" i="5"/>
  <c r="AK18" i="5"/>
  <c r="AN43" i="5"/>
  <c r="AK43" i="5"/>
  <c r="AI43" i="5"/>
  <c r="AI38" i="5"/>
  <c r="AN38" i="5"/>
  <c r="AK38" i="5"/>
  <c r="AI33" i="5"/>
  <c r="AN33" i="5"/>
  <c r="AK33" i="5"/>
  <c r="AI28" i="5"/>
  <c r="AN28" i="5"/>
  <c r="AK28" i="5"/>
  <c r="AI20" i="5"/>
  <c r="AN20" i="5"/>
  <c r="AK20" i="5"/>
  <c r="AI16" i="5"/>
  <c r="AN16" i="5"/>
  <c r="AK16" i="5"/>
  <c r="AI11" i="5"/>
  <c r="AN11" i="5"/>
  <c r="AK11" i="5"/>
  <c r="AI35" i="5"/>
  <c r="AN35" i="5"/>
  <c r="AK35" i="5"/>
  <c r="AI26" i="5"/>
  <c r="AN26" i="5"/>
  <c r="AK26" i="5"/>
  <c r="AI8" i="5"/>
  <c r="AN8" i="5"/>
  <c r="AK8" i="5"/>
  <c r="AI42" i="5"/>
  <c r="AN42" i="5"/>
  <c r="AK42" i="5"/>
  <c r="AI36" i="5"/>
  <c r="AN36" i="5"/>
  <c r="AK36" i="5"/>
  <c r="AI32" i="5"/>
  <c r="AN32" i="5"/>
  <c r="AK32" i="5"/>
  <c r="AI27" i="5"/>
  <c r="AN27" i="5"/>
  <c r="AK27" i="5"/>
  <c r="AI19" i="5"/>
  <c r="AN19" i="5"/>
  <c r="AK19" i="5"/>
  <c r="AI15" i="5"/>
  <c r="AN15" i="5"/>
  <c r="AK15" i="5"/>
  <c r="AI10" i="5"/>
  <c r="AN10" i="5"/>
  <c r="AK10" i="5"/>
  <c r="Y39" i="5"/>
  <c r="AA39" i="5"/>
  <c r="Y34" i="5"/>
  <c r="AA34" i="5"/>
  <c r="Y29" i="5"/>
  <c r="AA29" i="5"/>
  <c r="Y25" i="5"/>
  <c r="AA25" i="5"/>
  <c r="Y18" i="5"/>
  <c r="AA18" i="5"/>
  <c r="Y14" i="5"/>
  <c r="AA14" i="5"/>
  <c r="Y8" i="5"/>
  <c r="AA8" i="5"/>
  <c r="Y43" i="5"/>
  <c r="AA43" i="5"/>
  <c r="Y38" i="5"/>
  <c r="AA38" i="5"/>
  <c r="Y33" i="5"/>
  <c r="AA33" i="5"/>
  <c r="Y28" i="5"/>
  <c r="AA28" i="5"/>
  <c r="Y21" i="5"/>
  <c r="AA21" i="5"/>
  <c r="Y17" i="5"/>
  <c r="AA17" i="5"/>
  <c r="Y13" i="5"/>
  <c r="AA13" i="5"/>
  <c r="Y6" i="5"/>
  <c r="AA6" i="5"/>
  <c r="Y42" i="5"/>
  <c r="AA42" i="5"/>
  <c r="Y36" i="5"/>
  <c r="AA36" i="5"/>
  <c r="Y32" i="5"/>
  <c r="AA32" i="5"/>
  <c r="Y27" i="5"/>
  <c r="AA27" i="5"/>
  <c r="Y20" i="5"/>
  <c r="AA20" i="5"/>
  <c r="Y16" i="5"/>
  <c r="AA16" i="5"/>
  <c r="Y11" i="5"/>
  <c r="AA11" i="5"/>
  <c r="Y4" i="5"/>
  <c r="AA4" i="5"/>
  <c r="Y40" i="5"/>
  <c r="AA40" i="5"/>
  <c r="Y35" i="5"/>
  <c r="AA35" i="5"/>
  <c r="Y31" i="5"/>
  <c r="AA31" i="5"/>
  <c r="Y26" i="5"/>
  <c r="AA26" i="5"/>
  <c r="Y19" i="5"/>
  <c r="AA19" i="5"/>
  <c r="Y15" i="5"/>
  <c r="AA15" i="5"/>
  <c r="Y10" i="5"/>
  <c r="AA10" i="5"/>
  <c r="AU44" i="5"/>
  <c r="G33" i="1" l="1"/>
  <c r="G34" i="1"/>
  <c r="G35" i="1"/>
  <c r="G32" i="1"/>
  <c r="G28" i="1"/>
  <c r="G29" i="1"/>
  <c r="G30" i="1"/>
  <c r="G27" i="1"/>
  <c r="G25" i="1"/>
  <c r="G17" i="1"/>
  <c r="G18" i="1"/>
  <c r="G19" i="1"/>
  <c r="G20" i="1"/>
  <c r="G21" i="1"/>
  <c r="G22" i="1"/>
  <c r="G16" i="1"/>
  <c r="G6" i="1"/>
  <c r="G7" i="1"/>
  <c r="G8" i="1"/>
  <c r="G9" i="1"/>
  <c r="G10" i="1"/>
  <c r="G11" i="1"/>
  <c r="G12" i="1"/>
  <c r="G13" i="1"/>
  <c r="G14" i="1"/>
  <c r="G5" i="1"/>
  <c r="BJ13" i="2"/>
  <c r="BJ14" i="2"/>
  <c r="BJ15" i="2"/>
  <c r="BJ16" i="2"/>
  <c r="BJ17" i="2"/>
  <c r="BI18" i="2"/>
  <c r="BJ20" i="2"/>
  <c r="BJ21" i="2"/>
  <c r="BJ22" i="2"/>
  <c r="BJ23" i="2"/>
  <c r="BJ26" i="2"/>
  <c r="BJ27" i="2"/>
  <c r="BJ28" i="2"/>
  <c r="BJ29" i="2"/>
  <c r="BJ12" i="2"/>
  <c r="BJ5" i="2"/>
  <c r="BJ7" i="2"/>
  <c r="BJ8" i="2"/>
  <c r="BJ9" i="2"/>
  <c r="BJ10" i="2"/>
  <c r="BJ4" i="2"/>
  <c r="BD13" i="2"/>
  <c r="BD14" i="2"/>
  <c r="BD15" i="2"/>
  <c r="BD16" i="2"/>
  <c r="BD17" i="2"/>
  <c r="BD18" i="2"/>
  <c r="BD19" i="2"/>
  <c r="BD20" i="2"/>
  <c r="BD21" i="2"/>
  <c r="BD22" i="2"/>
  <c r="BD23" i="2"/>
  <c r="BD26" i="2"/>
  <c r="BD27" i="2"/>
  <c r="BD28" i="2"/>
  <c r="BD29" i="2"/>
  <c r="BD12" i="2"/>
  <c r="BD5" i="2"/>
  <c r="BD7" i="2"/>
  <c r="BD8" i="2"/>
  <c r="BD9" i="2"/>
  <c r="BD10" i="2"/>
  <c r="BD4" i="2"/>
  <c r="AX13" i="2"/>
  <c r="AX14" i="2"/>
  <c r="AX15" i="2"/>
  <c r="AX16" i="2"/>
  <c r="AX17" i="2"/>
  <c r="AX18" i="2"/>
  <c r="AX19" i="2"/>
  <c r="AX20" i="2"/>
  <c r="AX21" i="2"/>
  <c r="AX22" i="2"/>
  <c r="AX23" i="2"/>
  <c r="AX26" i="2"/>
  <c r="AX27" i="2"/>
  <c r="AX28" i="2"/>
  <c r="AX29" i="2"/>
  <c r="AX12" i="2"/>
  <c r="AX5" i="2"/>
  <c r="AX7" i="2"/>
  <c r="AX8" i="2"/>
  <c r="AX9" i="2"/>
  <c r="AX10" i="2"/>
  <c r="AX4" i="2"/>
  <c r="AR13" i="2"/>
  <c r="AR14" i="2"/>
  <c r="AR15" i="2"/>
  <c r="AR16" i="2"/>
  <c r="AR17" i="2"/>
  <c r="AR18" i="2"/>
  <c r="AR19" i="2"/>
  <c r="AR20" i="2"/>
  <c r="AR21" i="2"/>
  <c r="AR22" i="2"/>
  <c r="AR23" i="2"/>
  <c r="AR26" i="2"/>
  <c r="AR27" i="2"/>
  <c r="AR28" i="2"/>
  <c r="AR29" i="2"/>
  <c r="AR12" i="2"/>
  <c r="AR5" i="2"/>
  <c r="AR7" i="2"/>
  <c r="AR8" i="2"/>
  <c r="AR9" i="2"/>
  <c r="AR10" i="2"/>
  <c r="AR4" i="2"/>
  <c r="AL13" i="2"/>
  <c r="AL14" i="2"/>
  <c r="AL15" i="2"/>
  <c r="AL16" i="2"/>
  <c r="AL17" i="2"/>
  <c r="AL18" i="2"/>
  <c r="AL19" i="2"/>
  <c r="AL21" i="2"/>
  <c r="AL22" i="2"/>
  <c r="AL23" i="2"/>
  <c r="AL26" i="2"/>
  <c r="AL27" i="2"/>
  <c r="AL28" i="2"/>
  <c r="AL29" i="2"/>
  <c r="AL12" i="2"/>
  <c r="AL5" i="2"/>
  <c r="AL7" i="2"/>
  <c r="AL8" i="2"/>
  <c r="AL9" i="2"/>
  <c r="AL10" i="2"/>
  <c r="AL4" i="2"/>
  <c r="AF13" i="2"/>
  <c r="AE13" i="2" s="1"/>
  <c r="AF14" i="2"/>
  <c r="AC14" i="2" s="1"/>
  <c r="AF15" i="2"/>
  <c r="AE15" i="2" s="1"/>
  <c r="AF16" i="2"/>
  <c r="AF17" i="2"/>
  <c r="AE17" i="2" s="1"/>
  <c r="AF18" i="2"/>
  <c r="AE18" i="2" s="1"/>
  <c r="AF19" i="2"/>
  <c r="AF20" i="2"/>
  <c r="AC20" i="2" s="1"/>
  <c r="AF21" i="2"/>
  <c r="AF22" i="2"/>
  <c r="AE22" i="2" s="1"/>
  <c r="AF23" i="2"/>
  <c r="AE23" i="2" s="1"/>
  <c r="AF26" i="2"/>
  <c r="AC26" i="2" s="1"/>
  <c r="AF27" i="2"/>
  <c r="AE27" i="2" s="1"/>
  <c r="AF28" i="2"/>
  <c r="AE28" i="2" s="1"/>
  <c r="AF29" i="2"/>
  <c r="AE29" i="2" s="1"/>
  <c r="AF12" i="2"/>
  <c r="AE12" i="2" s="1"/>
  <c r="AF5" i="2"/>
  <c r="AF7" i="2"/>
  <c r="AE7" i="2" s="1"/>
  <c r="AF8" i="2"/>
  <c r="AF9" i="2"/>
  <c r="AE9" i="2" s="1"/>
  <c r="AF10" i="2"/>
  <c r="AC10" i="2" s="1"/>
  <c r="AF4" i="2"/>
  <c r="AE4" i="2" s="1"/>
  <c r="Z13" i="2"/>
  <c r="Z14" i="2"/>
  <c r="Z15" i="2"/>
  <c r="Z16" i="2"/>
  <c r="Z17" i="2"/>
  <c r="Z18" i="2"/>
  <c r="Z19" i="2"/>
  <c r="Z20" i="2"/>
  <c r="Z21" i="2"/>
  <c r="Z22" i="2"/>
  <c r="Z23" i="2"/>
  <c r="Z26" i="2"/>
  <c r="Z27" i="2"/>
  <c r="Z28" i="2"/>
  <c r="Z29" i="2"/>
  <c r="Z12" i="2"/>
  <c r="Z5" i="2"/>
  <c r="Z7" i="2"/>
  <c r="Y7" i="2" s="1"/>
  <c r="Z8" i="2"/>
  <c r="Z9" i="2"/>
  <c r="Y9" i="2" s="1"/>
  <c r="Z10" i="2"/>
  <c r="W10" i="2" s="1"/>
  <c r="Z4" i="2"/>
  <c r="T13" i="2"/>
  <c r="T14" i="2"/>
  <c r="T15" i="2"/>
  <c r="T16" i="2"/>
  <c r="T17" i="2"/>
  <c r="T18" i="2"/>
  <c r="T19" i="2"/>
  <c r="T20" i="2"/>
  <c r="T21" i="2"/>
  <c r="T22" i="2"/>
  <c r="T23" i="2"/>
  <c r="T26" i="2"/>
  <c r="T27" i="2"/>
  <c r="T28" i="2"/>
  <c r="T29" i="2"/>
  <c r="T12" i="2"/>
  <c r="T5" i="2"/>
  <c r="T7" i="2"/>
  <c r="T8" i="2"/>
  <c r="T9" i="2"/>
  <c r="T10" i="2"/>
  <c r="T4" i="2"/>
  <c r="N13" i="2"/>
  <c r="N14" i="2"/>
  <c r="N15" i="2"/>
  <c r="N16" i="2"/>
  <c r="N17" i="2"/>
  <c r="N18" i="2"/>
  <c r="N19" i="2"/>
  <c r="N20" i="2"/>
  <c r="N21" i="2"/>
  <c r="N22" i="2"/>
  <c r="N23" i="2"/>
  <c r="N26" i="2"/>
  <c r="N27" i="2"/>
  <c r="N28" i="2"/>
  <c r="N29" i="2"/>
  <c r="N12" i="2"/>
  <c r="N5" i="2"/>
  <c r="N7" i="2"/>
  <c r="N8" i="2"/>
  <c r="N9" i="2"/>
  <c r="N10" i="2"/>
  <c r="N4" i="2"/>
  <c r="H13" i="2"/>
  <c r="H14" i="2"/>
  <c r="H15" i="2"/>
  <c r="H16" i="2"/>
  <c r="H17" i="2"/>
  <c r="H18" i="2"/>
  <c r="H19" i="2"/>
  <c r="H20" i="2"/>
  <c r="H21" i="2"/>
  <c r="H22" i="2"/>
  <c r="H23" i="2"/>
  <c r="H26" i="2"/>
  <c r="H27" i="2"/>
  <c r="H28" i="2"/>
  <c r="H29" i="2"/>
  <c r="H12" i="2"/>
  <c r="H5" i="2"/>
  <c r="H7" i="2"/>
  <c r="H8" i="2"/>
  <c r="H9" i="2"/>
  <c r="H10" i="2"/>
  <c r="H4" i="2"/>
  <c r="AK12" i="2" l="1"/>
  <c r="AI12" i="2"/>
  <c r="AI19" i="2"/>
  <c r="AK19" i="2"/>
  <c r="AQ10" i="2"/>
  <c r="AO10" i="2"/>
  <c r="AO27" i="2"/>
  <c r="AQ27" i="2"/>
  <c r="AO17" i="2"/>
  <c r="AQ17" i="2"/>
  <c r="AW29" i="2"/>
  <c r="AU29" i="2"/>
  <c r="AW15" i="2"/>
  <c r="AU15" i="2"/>
  <c r="AC5" i="2"/>
  <c r="AG5" i="2"/>
  <c r="AK8" i="2"/>
  <c r="AI8" i="2"/>
  <c r="AI29" i="2"/>
  <c r="AK29" i="2"/>
  <c r="AI23" i="2"/>
  <c r="AK23" i="2"/>
  <c r="AI18" i="2"/>
  <c r="AK18" i="2"/>
  <c r="AI14" i="2"/>
  <c r="AK14" i="2"/>
  <c r="AQ9" i="2"/>
  <c r="AO9" i="2"/>
  <c r="AO12" i="2"/>
  <c r="AQ12" i="2"/>
  <c r="AO26" i="2"/>
  <c r="AQ26" i="2"/>
  <c r="AO20" i="2"/>
  <c r="AQ20" i="2"/>
  <c r="AO16" i="2"/>
  <c r="AQ16" i="2"/>
  <c r="AW4" i="2"/>
  <c r="AU4" i="2"/>
  <c r="AW7" i="2"/>
  <c r="AU7" i="2"/>
  <c r="AW28" i="2"/>
  <c r="AU28" i="2"/>
  <c r="AW22" i="2"/>
  <c r="AU22" i="2"/>
  <c r="AW18" i="2"/>
  <c r="AU18" i="2"/>
  <c r="AW14" i="2"/>
  <c r="AU14" i="2"/>
  <c r="BA9" i="2"/>
  <c r="BC9" i="2"/>
  <c r="BC12" i="2"/>
  <c r="BA12" i="2"/>
  <c r="BC26" i="2"/>
  <c r="BA26" i="2"/>
  <c r="BC20" i="2"/>
  <c r="BA20" i="2"/>
  <c r="BC16" i="2"/>
  <c r="BA16" i="2"/>
  <c r="BI4" i="2"/>
  <c r="BK4" i="2"/>
  <c r="BI7" i="2"/>
  <c r="BI28" i="2"/>
  <c r="BI22" i="2"/>
  <c r="BI17" i="2"/>
  <c r="BG13" i="2"/>
  <c r="AY8" i="2"/>
  <c r="AU8" i="2"/>
  <c r="AW8" i="2"/>
  <c r="AW19" i="2"/>
  <c r="AU19" i="2"/>
  <c r="BA5" i="2"/>
  <c r="BC5" i="2"/>
  <c r="BC17" i="2"/>
  <c r="BA17" i="2"/>
  <c r="BI29" i="2"/>
  <c r="AK4" i="2"/>
  <c r="AI4" i="2"/>
  <c r="AK7" i="2"/>
  <c r="AI7" i="2"/>
  <c r="AI28" i="2"/>
  <c r="AK28" i="2"/>
  <c r="AI22" i="2"/>
  <c r="AK22" i="2"/>
  <c r="AK17" i="2"/>
  <c r="AI17" i="2"/>
  <c r="AI13" i="2"/>
  <c r="AK13" i="2"/>
  <c r="AQ8" i="2"/>
  <c r="AO8" i="2"/>
  <c r="AO29" i="2"/>
  <c r="AQ29" i="2"/>
  <c r="AO23" i="2"/>
  <c r="AQ23" i="2"/>
  <c r="AO19" i="2"/>
  <c r="AQ19" i="2"/>
  <c r="AO15" i="2"/>
  <c r="AQ15" i="2"/>
  <c r="AW10" i="2"/>
  <c r="AU10" i="2"/>
  <c r="AU5" i="2"/>
  <c r="AW5" i="2"/>
  <c r="AU27" i="2"/>
  <c r="AW27" i="2"/>
  <c r="AU21" i="2"/>
  <c r="AW21" i="2"/>
  <c r="AU17" i="2"/>
  <c r="AW17" i="2"/>
  <c r="AU13" i="2"/>
  <c r="AW13" i="2"/>
  <c r="BA8" i="2"/>
  <c r="BC8" i="2"/>
  <c r="BC29" i="2"/>
  <c r="BA29" i="2"/>
  <c r="BA23" i="2"/>
  <c r="BC23" i="2"/>
  <c r="BA19" i="2"/>
  <c r="BC19" i="2"/>
  <c r="BC15" i="2"/>
  <c r="BA15" i="2"/>
  <c r="BG10" i="2"/>
  <c r="BG5" i="2"/>
  <c r="BK5" i="2"/>
  <c r="BI27" i="2"/>
  <c r="AI9" i="2"/>
  <c r="AK9" i="2"/>
  <c r="AK26" i="2"/>
  <c r="AI26" i="2"/>
  <c r="AI15" i="2"/>
  <c r="AK15" i="2"/>
  <c r="AQ5" i="2"/>
  <c r="AO5" i="2"/>
  <c r="AO21" i="2"/>
  <c r="AQ21" i="2"/>
  <c r="AO13" i="2"/>
  <c r="AQ13" i="2"/>
  <c r="AW23" i="2"/>
  <c r="AU23" i="2"/>
  <c r="BC10" i="2"/>
  <c r="BA10" i="2"/>
  <c r="BA21" i="2"/>
  <c r="BC21" i="2"/>
  <c r="BA13" i="2"/>
  <c r="BC13" i="2"/>
  <c r="BI23" i="2"/>
  <c r="BI14" i="2"/>
  <c r="AI10" i="2"/>
  <c r="AK10" i="2"/>
  <c r="AI5" i="2"/>
  <c r="AK5" i="2"/>
  <c r="AM5" i="2"/>
  <c r="AI27" i="2"/>
  <c r="AK27" i="2"/>
  <c r="AK21" i="2"/>
  <c r="AI21" i="2"/>
  <c r="AK16" i="2"/>
  <c r="AI16" i="2"/>
  <c r="AO4" i="2"/>
  <c r="AS4" i="2"/>
  <c r="AQ4" i="2"/>
  <c r="AO7" i="2"/>
  <c r="AQ7" i="2"/>
  <c r="AO28" i="2"/>
  <c r="AQ28" i="2"/>
  <c r="AO22" i="2"/>
  <c r="AQ22" i="2"/>
  <c r="AO18" i="2"/>
  <c r="AQ18" i="2"/>
  <c r="AO14" i="2"/>
  <c r="AQ14" i="2"/>
  <c r="AW9" i="2"/>
  <c r="AU9" i="2"/>
  <c r="AU12" i="2"/>
  <c r="AW12" i="2"/>
  <c r="AU26" i="2"/>
  <c r="AW26" i="2"/>
  <c r="AU20" i="2"/>
  <c r="AW20" i="2"/>
  <c r="AW16" i="2"/>
  <c r="AU16" i="2"/>
  <c r="BC4" i="2"/>
  <c r="BA4" i="2"/>
  <c r="BC7" i="2"/>
  <c r="BA7" i="2"/>
  <c r="BA28" i="2"/>
  <c r="BC28" i="2"/>
  <c r="BA22" i="2"/>
  <c r="BC22" i="2"/>
  <c r="BA18" i="2"/>
  <c r="BC18" i="2"/>
  <c r="BA14" i="2"/>
  <c r="BC14" i="2"/>
  <c r="BI9" i="2"/>
  <c r="BI12" i="2"/>
  <c r="BX30" i="2"/>
  <c r="BI26" i="2"/>
  <c r="BI20" i="2"/>
  <c r="BI15" i="2"/>
  <c r="BA27" i="2"/>
  <c r="BC27" i="2"/>
  <c r="Q12" i="2"/>
  <c r="Q13" i="2"/>
  <c r="S29" i="2"/>
  <c r="S20" i="2"/>
  <c r="Q26" i="2"/>
  <c r="Q17" i="2"/>
  <c r="S28" i="2"/>
  <c r="S23" i="2"/>
  <c r="S15" i="2"/>
  <c r="S27" i="2"/>
  <c r="S22" i="2"/>
  <c r="S18" i="2"/>
  <c r="S14" i="2"/>
  <c r="S9" i="2"/>
  <c r="S4" i="2"/>
  <c r="S7" i="2"/>
  <c r="Q10" i="2"/>
  <c r="Q5" i="2"/>
  <c r="M12" i="2"/>
  <c r="M26" i="2"/>
  <c r="M17" i="2"/>
  <c r="K29" i="2"/>
  <c r="M20" i="2"/>
  <c r="M28" i="2"/>
  <c r="M23" i="2"/>
  <c r="M15" i="2"/>
  <c r="K13" i="2"/>
  <c r="M27" i="2"/>
  <c r="M22" i="2"/>
  <c r="K18" i="2"/>
  <c r="M14" i="2"/>
  <c r="M9" i="2"/>
  <c r="K4" i="2"/>
  <c r="M7" i="2"/>
  <c r="M10" i="2"/>
  <c r="M5" i="2"/>
  <c r="BK26" i="1"/>
  <c r="F34" i="1"/>
  <c r="F22" i="1"/>
  <c r="G26" i="1"/>
  <c r="AE14" i="2"/>
  <c r="AC4" i="2"/>
  <c r="Y29" i="2"/>
  <c r="Y20" i="2"/>
  <c r="Y28" i="2"/>
  <c r="Y23" i="2"/>
  <c r="Y15" i="2"/>
  <c r="Y27" i="2"/>
  <c r="Y22" i="2"/>
  <c r="Y18" i="2"/>
  <c r="Y14" i="2"/>
  <c r="W12" i="2"/>
  <c r="Y26" i="2"/>
  <c r="Y17" i="2"/>
  <c r="Y13" i="2"/>
  <c r="W5" i="2"/>
  <c r="Y4" i="2"/>
  <c r="F18" i="1"/>
  <c r="D14" i="1"/>
  <c r="D12" i="1"/>
  <c r="D11" i="1"/>
  <c r="D8" i="1"/>
  <c r="D6" i="1"/>
  <c r="D5" i="1"/>
  <c r="D33" i="1"/>
  <c r="D32" i="1"/>
  <c r="F33" i="1"/>
  <c r="D35" i="1"/>
  <c r="F32" i="1"/>
  <c r="D34" i="1"/>
  <c r="F35" i="1"/>
  <c r="F29" i="1"/>
  <c r="D30" i="1"/>
  <c r="F28" i="1"/>
  <c r="D28" i="1"/>
  <c r="D29" i="1"/>
  <c r="F27" i="1"/>
  <c r="D27" i="1"/>
  <c r="F30" i="1"/>
  <c r="F25" i="1"/>
  <c r="D25" i="1"/>
  <c r="F21" i="1"/>
  <c r="F17" i="1"/>
  <c r="D20" i="1"/>
  <c r="D16" i="1"/>
  <c r="F20" i="1"/>
  <c r="D22" i="1"/>
  <c r="D18" i="1"/>
  <c r="G23" i="1"/>
  <c r="F16" i="1"/>
  <c r="D21" i="1"/>
  <c r="D17" i="1"/>
  <c r="F5" i="1"/>
  <c r="D10" i="1"/>
  <c r="D7" i="1"/>
  <c r="F13" i="1"/>
  <c r="F9" i="1"/>
  <c r="F12" i="1"/>
  <c r="D13" i="1"/>
  <c r="D9" i="1"/>
  <c r="F14" i="1"/>
  <c r="F10" i="1"/>
  <c r="F6" i="1"/>
  <c r="F8" i="1"/>
  <c r="F11" i="1"/>
  <c r="F7" i="1"/>
  <c r="AC29" i="2"/>
  <c r="AC18" i="2"/>
  <c r="AE20" i="2"/>
  <c r="S12" i="2"/>
  <c r="S26" i="2"/>
  <c r="E27" i="2"/>
  <c r="G14" i="2"/>
  <c r="G13" i="2"/>
  <c r="G29" i="2"/>
  <c r="G20" i="2"/>
  <c r="E22" i="2"/>
  <c r="G18" i="2"/>
  <c r="E12" i="2"/>
  <c r="G26" i="2"/>
  <c r="G17" i="2"/>
  <c r="G28" i="2"/>
  <c r="G23" i="2"/>
  <c r="E15" i="2"/>
  <c r="G9" i="2"/>
  <c r="E10" i="2"/>
  <c r="E5" i="2"/>
  <c r="G4" i="2"/>
  <c r="G7" i="2"/>
  <c r="BI13" i="2"/>
  <c r="BG26" i="2"/>
  <c r="BG17" i="2"/>
  <c r="BI5" i="2"/>
  <c r="E9" i="2"/>
  <c r="AC13" i="2"/>
  <c r="G12" i="2"/>
  <c r="M29" i="2"/>
  <c r="S17" i="2"/>
  <c r="AE5" i="2"/>
  <c r="AC28" i="2"/>
  <c r="AC23" i="2"/>
  <c r="AC17" i="2"/>
  <c r="BG29" i="2"/>
  <c r="BG20" i="2"/>
  <c r="BG12" i="2"/>
  <c r="AE26" i="2"/>
  <c r="E26" i="2"/>
  <c r="S13" i="2"/>
  <c r="AC9" i="2"/>
  <c r="AC12" i="2"/>
  <c r="AC27" i="2"/>
  <c r="AC22" i="2"/>
  <c r="AC15" i="2"/>
  <c r="BG4" i="2"/>
  <c r="BG28" i="2"/>
  <c r="BG23" i="2"/>
  <c r="BG15" i="2"/>
  <c r="BG9" i="2"/>
  <c r="BI10" i="2"/>
  <c r="G15" i="2"/>
  <c r="M18" i="2"/>
  <c r="Y10" i="2"/>
  <c r="AE10" i="2"/>
  <c r="BG27" i="2"/>
  <c r="BG22" i="2"/>
  <c r="BG18" i="2"/>
  <c r="BG14" i="2"/>
  <c r="Q9" i="2"/>
  <c r="Y5" i="2"/>
  <c r="AC7" i="2"/>
  <c r="BG7" i="2"/>
  <c r="G10" i="2"/>
  <c r="G5" i="2"/>
  <c r="E20" i="2"/>
  <c r="E14" i="2"/>
  <c r="G27" i="2"/>
  <c r="G22" i="2"/>
  <c r="M4" i="2"/>
  <c r="K7" i="2"/>
  <c r="K28" i="2"/>
  <c r="K23" i="2"/>
  <c r="K17" i="2"/>
  <c r="M13" i="2"/>
  <c r="S10" i="2"/>
  <c r="S5" i="2"/>
  <c r="W9" i="2"/>
  <c r="Y12" i="2"/>
  <c r="W26" i="2"/>
  <c r="W17" i="2"/>
  <c r="W13" i="2"/>
  <c r="E4" i="2"/>
  <c r="E29" i="2"/>
  <c r="E18" i="2"/>
  <c r="E13" i="2"/>
  <c r="K10" i="2"/>
  <c r="K5" i="2"/>
  <c r="K12" i="2"/>
  <c r="K27" i="2"/>
  <c r="K22" i="2"/>
  <c r="K15" i="2"/>
  <c r="Q4" i="2"/>
  <c r="Q29" i="2"/>
  <c r="Q20" i="2"/>
  <c r="W4" i="2"/>
  <c r="W29" i="2"/>
  <c r="W20" i="2"/>
  <c r="E7" i="2"/>
  <c r="E28" i="2"/>
  <c r="E23" i="2"/>
  <c r="E17" i="2"/>
  <c r="K9" i="2"/>
  <c r="K26" i="2"/>
  <c r="K20" i="2"/>
  <c r="K14" i="2"/>
  <c r="Q7" i="2"/>
  <c r="Q28" i="2"/>
  <c r="Q23" i="2"/>
  <c r="Q15" i="2"/>
  <c r="W7" i="2"/>
  <c r="W28" i="2"/>
  <c r="W23" i="2"/>
  <c r="W15" i="2"/>
  <c r="Q27" i="2"/>
  <c r="Q22" i="2"/>
  <c r="Q18" i="2"/>
  <c r="Q14" i="2"/>
  <c r="W27" i="2"/>
  <c r="W22" i="2"/>
  <c r="W18" i="2"/>
  <c r="W14" i="2"/>
  <c r="BX11" i="2" l="1"/>
  <c r="BX31" i="2" s="1"/>
  <c r="BZ31" i="2" l="1"/>
  <c r="J30" i="2"/>
  <c r="L30" i="2"/>
  <c r="BK36" i="1" l="1"/>
  <c r="BK15" i="1" l="1"/>
  <c r="BK23" i="2"/>
  <c r="BE23" i="2" l="1"/>
  <c r="AY23" i="2" l="1"/>
  <c r="AS23" i="2" l="1"/>
  <c r="AM23" i="2" l="1"/>
  <c r="AG23" i="2" l="1"/>
  <c r="AA23" i="2" l="1"/>
  <c r="U23" i="2"/>
  <c r="O23" i="2"/>
  <c r="I23" i="2" l="1"/>
  <c r="E15" i="1" l="1"/>
  <c r="I16" i="2" l="1"/>
  <c r="BK16" i="2" l="1"/>
  <c r="BE16" i="2"/>
  <c r="AY16" i="2"/>
  <c r="AS16" i="2"/>
  <c r="AM16" i="2"/>
  <c r="AG16" i="2"/>
  <c r="AA16" i="2"/>
  <c r="U16" i="2"/>
  <c r="O16" i="2"/>
  <c r="BF11" i="2"/>
  <c r="BH11" i="2"/>
  <c r="BF30" i="2"/>
  <c r="BH30" i="2"/>
  <c r="BH31" i="2" l="1"/>
  <c r="BJ30" i="2"/>
  <c r="BG30" i="2" s="1"/>
  <c r="BF31" i="2"/>
  <c r="BK19" i="2"/>
  <c r="BK29" i="2"/>
  <c r="BK27" i="2"/>
  <c r="BK21" i="2"/>
  <c r="BK17" i="2"/>
  <c r="BK28" i="2"/>
  <c r="BK26" i="2"/>
  <c r="BK22" i="2"/>
  <c r="BK20" i="2"/>
  <c r="BK18" i="2"/>
  <c r="BK15" i="2"/>
  <c r="BK14" i="2"/>
  <c r="BK13" i="2"/>
  <c r="BK12" i="2"/>
  <c r="BK10" i="2"/>
  <c r="BK9" i="2"/>
  <c r="BK8" i="2"/>
  <c r="BK7" i="2"/>
  <c r="BJ11" i="2"/>
  <c r="BY30" i="2" l="1"/>
  <c r="BI30" i="2"/>
  <c r="BI11" i="2"/>
  <c r="BG11" i="2"/>
  <c r="BK30" i="2"/>
  <c r="BJ31" i="2"/>
  <c r="BK11" i="2"/>
  <c r="BG31" i="2" l="1"/>
  <c r="BI31" i="2"/>
  <c r="AA4" i="2" l="1"/>
  <c r="AB11" i="2"/>
  <c r="AD11" i="2"/>
  <c r="AH11" i="2"/>
  <c r="AJ11" i="2"/>
  <c r="AN11" i="2"/>
  <c r="AP11" i="2"/>
  <c r="AT11" i="2"/>
  <c r="AV11" i="2"/>
  <c r="AZ11" i="2"/>
  <c r="AZ31" i="2" s="1"/>
  <c r="BB11" i="2"/>
  <c r="BB31" i="2" s="1"/>
  <c r="AA17" i="2" l="1"/>
  <c r="E23" i="1" l="1"/>
  <c r="F23" i="1" s="1"/>
  <c r="C23" i="1"/>
  <c r="D23" i="1" s="1"/>
  <c r="E36" i="1"/>
  <c r="C36" i="1"/>
  <c r="E31" i="1"/>
  <c r="C31" i="1"/>
  <c r="C15" i="1"/>
  <c r="F30" i="2"/>
  <c r="D30" i="2"/>
  <c r="F11" i="2"/>
  <c r="D11" i="2"/>
  <c r="BE19" i="2"/>
  <c r="BE7" i="2"/>
  <c r="BA44" i="5"/>
  <c r="X44" i="5"/>
  <c r="Z44" i="5"/>
  <c r="AC44" i="5"/>
  <c r="AE44" i="5"/>
  <c r="AH44" i="5"/>
  <c r="AJ44" i="5"/>
  <c r="AM44" i="5"/>
  <c r="AO44" i="5"/>
  <c r="AW44" i="5"/>
  <c r="AY44" i="5"/>
  <c r="AS5" i="2"/>
  <c r="AM19" i="2"/>
  <c r="U19" i="2"/>
  <c r="U12" i="2"/>
  <c r="U14" i="2"/>
  <c r="U18" i="2"/>
  <c r="U21" i="2"/>
  <c r="U22" i="2"/>
  <c r="U27" i="2"/>
  <c r="U29" i="2"/>
  <c r="O8" i="2"/>
  <c r="AY29" i="2"/>
  <c r="AY21" i="2"/>
  <c r="AY7" i="2"/>
  <c r="AY5" i="2"/>
  <c r="AS27" i="2"/>
  <c r="AS15" i="2"/>
  <c r="AS12" i="2"/>
  <c r="AS10" i="2"/>
  <c r="AM9" i="2"/>
  <c r="AM10" i="2"/>
  <c r="AM15" i="2"/>
  <c r="AM20" i="2"/>
  <c r="AM22" i="2"/>
  <c r="AM26" i="2"/>
  <c r="AM27" i="2"/>
  <c r="AG4" i="2"/>
  <c r="AA5" i="2"/>
  <c r="AA29" i="2"/>
  <c r="AA18" i="2"/>
  <c r="AA15" i="2"/>
  <c r="U4" i="2"/>
  <c r="O22" i="2"/>
  <c r="O15" i="2"/>
  <c r="O14" i="2"/>
  <c r="O10" i="2"/>
  <c r="O9" i="2"/>
  <c r="AV31" i="2"/>
  <c r="AT30" i="2"/>
  <c r="AP30" i="2"/>
  <c r="AN30" i="2"/>
  <c r="AJ30" i="2"/>
  <c r="AH30" i="2"/>
  <c r="AD30" i="2"/>
  <c r="AB30" i="2"/>
  <c r="X11" i="2"/>
  <c r="X30" i="2"/>
  <c r="V11" i="2"/>
  <c r="V30" i="2"/>
  <c r="R11" i="2"/>
  <c r="R30" i="2"/>
  <c r="P11" i="2"/>
  <c r="P30" i="2"/>
  <c r="L11" i="2"/>
  <c r="J11" i="2"/>
  <c r="AA22" i="2"/>
  <c r="AA14" i="2"/>
  <c r="AM12" i="2"/>
  <c r="AY20" i="2"/>
  <c r="AY13" i="2"/>
  <c r="BE26" i="2"/>
  <c r="BE20" i="2"/>
  <c r="BE18" i="2"/>
  <c r="BE14" i="2"/>
  <c r="O28" i="2"/>
  <c r="T11" i="2"/>
  <c r="AG20" i="2"/>
  <c r="AG18" i="2"/>
  <c r="AQ44" i="5"/>
  <c r="AY26" i="2"/>
  <c r="O19" i="2"/>
  <c r="O7" i="2"/>
  <c r="O4" i="2"/>
  <c r="U9" i="2"/>
  <c r="AA19" i="2"/>
  <c r="AG21" i="2"/>
  <c r="AM4" i="2"/>
  <c r="AY9" i="2"/>
  <c r="I19" i="2"/>
  <c r="U10" i="2"/>
  <c r="U8" i="2"/>
  <c r="U7" i="2"/>
  <c r="U5" i="2"/>
  <c r="AA10" i="2"/>
  <c r="AG8" i="2"/>
  <c r="AS7" i="2"/>
  <c r="AZ44" i="5" l="1"/>
  <c r="AX44" i="5"/>
  <c r="F26" i="1"/>
  <c r="AP31" i="2"/>
  <c r="AH31" i="2"/>
  <c r="AJ31" i="2"/>
  <c r="AD31" i="2"/>
  <c r="AB31" i="2"/>
  <c r="AN31" i="2"/>
  <c r="AN44" i="5"/>
  <c r="AP44" i="5"/>
  <c r="AT31" i="2"/>
  <c r="Q11" i="2"/>
  <c r="S11" i="2"/>
  <c r="AG12" i="2"/>
  <c r="AG29" i="2"/>
  <c r="AG19" i="2"/>
  <c r="AG27" i="2"/>
  <c r="AG14" i="2"/>
  <c r="AG13" i="2"/>
  <c r="BL36" i="1"/>
  <c r="BK31" i="1"/>
  <c r="BK37" i="1" s="1"/>
  <c r="BL26" i="1"/>
  <c r="G31" i="1"/>
  <c r="F31" i="1" s="1"/>
  <c r="BE22" i="2"/>
  <c r="BE12" i="2"/>
  <c r="I4" i="2"/>
  <c r="BE9" i="2"/>
  <c r="G15" i="1"/>
  <c r="F15" i="1" s="1"/>
  <c r="BE29" i="2"/>
  <c r="BE28" i="2"/>
  <c r="BE27" i="2"/>
  <c r="BD30" i="2"/>
  <c r="BE21" i="2"/>
  <c r="BE17" i="2"/>
  <c r="BE15" i="2"/>
  <c r="BE13" i="2"/>
  <c r="BE10" i="2"/>
  <c r="BE8" i="2"/>
  <c r="BE5" i="2"/>
  <c r="AY28" i="2"/>
  <c r="AY27" i="2"/>
  <c r="AY22" i="2"/>
  <c r="AY19" i="2"/>
  <c r="AY18" i="2"/>
  <c r="AY17" i="2"/>
  <c r="AY15" i="2"/>
  <c r="AY12" i="2"/>
  <c r="AY4" i="2"/>
  <c r="AS29" i="2"/>
  <c r="AS28" i="2"/>
  <c r="AS22" i="2"/>
  <c r="AS20" i="2"/>
  <c r="AS19" i="2"/>
  <c r="AS18" i="2"/>
  <c r="AS17" i="2"/>
  <c r="AS14" i="2"/>
  <c r="AS9" i="2"/>
  <c r="AS8" i="2"/>
  <c r="AG44" i="5"/>
  <c r="AF44" i="5" s="1"/>
  <c r="AM29" i="2"/>
  <c r="AM18" i="2"/>
  <c r="AM13" i="2"/>
  <c r="AM8" i="2"/>
  <c r="AM7" i="2"/>
  <c r="AG28" i="2"/>
  <c r="AG26" i="2"/>
  <c r="AG22" i="2"/>
  <c r="AG17" i="2"/>
  <c r="AG15" i="2"/>
  <c r="AF30" i="2"/>
  <c r="AC30" i="2" s="1"/>
  <c r="AG10" i="2"/>
  <c r="AG9" i="2"/>
  <c r="AG7" i="2"/>
  <c r="AL30" i="2"/>
  <c r="AK30" i="2" s="1"/>
  <c r="AA28" i="2"/>
  <c r="AA26" i="2"/>
  <c r="AA21" i="2"/>
  <c r="AA20" i="2"/>
  <c r="AA13" i="2"/>
  <c r="Z30" i="2"/>
  <c r="Y30" i="2" s="1"/>
  <c r="AA12" i="2"/>
  <c r="AA9" i="2"/>
  <c r="AA7" i="2"/>
  <c r="U28" i="2"/>
  <c r="U26" i="2"/>
  <c r="U20" i="2"/>
  <c r="U17" i="2"/>
  <c r="U15" i="2"/>
  <c r="U13" i="2"/>
  <c r="O29" i="2"/>
  <c r="O27" i="2"/>
  <c r="O26" i="2"/>
  <c r="O21" i="2"/>
  <c r="O20" i="2"/>
  <c r="O18" i="2"/>
  <c r="O17" i="2"/>
  <c r="L31" i="2"/>
  <c r="N30" i="2"/>
  <c r="O13" i="2"/>
  <c r="J31" i="2"/>
  <c r="O12" i="2"/>
  <c r="N11" i="2"/>
  <c r="K11" i="2" s="1"/>
  <c r="E37" i="1"/>
  <c r="C37" i="1"/>
  <c r="E24" i="1"/>
  <c r="E38" i="1" s="1"/>
  <c r="C24" i="1"/>
  <c r="H30" i="2"/>
  <c r="G30" i="2" s="1"/>
  <c r="F31" i="2"/>
  <c r="D31" i="2"/>
  <c r="H11" i="2"/>
  <c r="E11" i="2" s="1"/>
  <c r="AX30" i="2"/>
  <c r="AW30" i="2" s="1"/>
  <c r="T30" i="2"/>
  <c r="T31" i="2" s="1"/>
  <c r="O5" i="2"/>
  <c r="I12" i="2"/>
  <c r="V31" i="2"/>
  <c r="I9" i="2"/>
  <c r="I7" i="2"/>
  <c r="I29" i="2"/>
  <c r="I28" i="2"/>
  <c r="I27" i="2"/>
  <c r="I26" i="2"/>
  <c r="I22" i="2"/>
  <c r="I21" i="2"/>
  <c r="I20" i="2"/>
  <c r="I18" i="2"/>
  <c r="I17" i="2"/>
  <c r="I15" i="2"/>
  <c r="I14" i="2"/>
  <c r="I13" i="2"/>
  <c r="I10" i="2"/>
  <c r="I8" i="2"/>
  <c r="I5" i="2"/>
  <c r="AY10" i="2"/>
  <c r="AY14" i="2"/>
  <c r="AX11" i="2"/>
  <c r="AS26" i="2"/>
  <c r="AS21" i="2"/>
  <c r="AS13" i="2"/>
  <c r="AR30" i="2"/>
  <c r="AO30" i="2" s="1"/>
  <c r="AR11" i="2"/>
  <c r="G36" i="1"/>
  <c r="F36" i="1" s="1"/>
  <c r="BE4" i="2"/>
  <c r="BD11" i="2"/>
  <c r="AM28" i="2"/>
  <c r="AM21" i="2"/>
  <c r="AM17" i="2"/>
  <c r="AM14" i="2"/>
  <c r="AL11" i="2"/>
  <c r="AF11" i="2"/>
  <c r="AA27" i="2"/>
  <c r="X31" i="2"/>
  <c r="Z11" i="2"/>
  <c r="W11" i="2" s="1"/>
  <c r="AA8" i="2"/>
  <c r="R31" i="2"/>
  <c r="P31" i="2"/>
  <c r="U11" i="2"/>
  <c r="BA30" i="2" l="1"/>
  <c r="BC30" i="2"/>
  <c r="AY30" i="2"/>
  <c r="AU30" i="2"/>
  <c r="O11" i="2"/>
  <c r="D36" i="1"/>
  <c r="D31" i="1"/>
  <c r="D26" i="1"/>
  <c r="D15" i="1"/>
  <c r="C38" i="1"/>
  <c r="AQ30" i="2"/>
  <c r="AI30" i="2"/>
  <c r="Q30" i="2"/>
  <c r="AE30" i="2"/>
  <c r="G11" i="2"/>
  <c r="AE11" i="2"/>
  <c r="AC11" i="2"/>
  <c r="Y11" i="2"/>
  <c r="Q31" i="2"/>
  <c r="AO11" i="2"/>
  <c r="AQ11" i="2"/>
  <c r="S31" i="2"/>
  <c r="AK11" i="2"/>
  <c r="AI11" i="2"/>
  <c r="BC11" i="2"/>
  <c r="BA11" i="2"/>
  <c r="AD44" i="5"/>
  <c r="AW11" i="2"/>
  <c r="AU11" i="2"/>
  <c r="M11" i="2"/>
  <c r="S30" i="2"/>
  <c r="W30" i="2"/>
  <c r="M30" i="2"/>
  <c r="K30" i="2"/>
  <c r="E30" i="2"/>
  <c r="AM11" i="2"/>
  <c r="AG11" i="2"/>
  <c r="BL31" i="1"/>
  <c r="BL37" i="1" s="1"/>
  <c r="BK23" i="1"/>
  <c r="BK24" i="1" s="1"/>
  <c r="BE30" i="2"/>
  <c r="BD31" i="2"/>
  <c r="AY11" i="2"/>
  <c r="AS11" i="2"/>
  <c r="AL31" i="2"/>
  <c r="AG30" i="2"/>
  <c r="AF31" i="2"/>
  <c r="U30" i="2"/>
  <c r="U31" i="2" s="1"/>
  <c r="Z31" i="2"/>
  <c r="AA30" i="2"/>
  <c r="AA11" i="2"/>
  <c r="BL15" i="1"/>
  <c r="N31" i="2"/>
  <c r="K31" i="2" s="1"/>
  <c r="O30" i="2"/>
  <c r="O31" i="2" s="1"/>
  <c r="H31" i="2"/>
  <c r="G31" i="2" s="1"/>
  <c r="I11" i="2"/>
  <c r="AX31" i="2"/>
  <c r="I30" i="2"/>
  <c r="BE11" i="2"/>
  <c r="AR31" i="2"/>
  <c r="AS30" i="2"/>
  <c r="G37" i="1"/>
  <c r="F37" i="1" s="1"/>
  <c r="AM30" i="2"/>
  <c r="AY31" i="2" l="1"/>
  <c r="AS31" i="2"/>
  <c r="AM31" i="2"/>
  <c r="AG31" i="2"/>
  <c r="D37" i="1"/>
  <c r="AC31" i="2"/>
  <c r="AE31" i="2"/>
  <c r="M31" i="2"/>
  <c r="AK31" i="2"/>
  <c r="AI31" i="2"/>
  <c r="W31" i="2"/>
  <c r="Y31" i="2"/>
  <c r="AO31" i="2"/>
  <c r="AQ31" i="2"/>
  <c r="BC31" i="2"/>
  <c r="BA31" i="2"/>
  <c r="AW31" i="2"/>
  <c r="AU31" i="2"/>
  <c r="E31" i="2"/>
  <c r="BY11" i="2"/>
  <c r="AA31" i="2"/>
  <c r="I31" i="2"/>
  <c r="G24" i="1" l="1"/>
  <c r="BL23" i="1"/>
  <c r="BL24" i="1" s="1"/>
  <c r="BL38" i="1" s="1"/>
  <c r="AB44" i="5"/>
  <c r="F24" i="1" l="1"/>
  <c r="D24" i="1"/>
  <c r="G38" i="1"/>
  <c r="AA44" i="5"/>
  <c r="Y44" i="5"/>
  <c r="BM44" i="5"/>
  <c r="AL44" i="5"/>
  <c r="F38" i="1" l="1"/>
  <c r="D38" i="1"/>
  <c r="AK44" i="5"/>
  <c r="AI44" i="5"/>
  <c r="BE44" i="5" l="1"/>
  <c r="BK38" i="1" l="1"/>
</calcChain>
</file>

<file path=xl/sharedStrings.xml><?xml version="1.0" encoding="utf-8"?>
<sst xmlns="http://schemas.openxmlformats.org/spreadsheetml/2006/main" count="615" uniqueCount="264">
  <si>
    <t>PERSONAL ADMINISTRACIÓN Y SERVICIOS</t>
  </si>
  <si>
    <t>Nº PAS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</si>
  <si>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</si>
  <si>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</si>
  <si>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</si>
  <si>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</si>
  <si>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</si>
  <si>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</si>
  <si>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</si>
  <si>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</si>
  <si>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</si>
  <si>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</si>
  <si>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</si>
  <si>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</si>
  <si>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DIFERENCIA MES ANTERIOR</t>
  </si>
  <si>
    <t>DIFERENCIA MES ENERO</t>
  </si>
  <si>
    <t>CUERPO/ESCALA/GRUPO</t>
  </si>
  <si>
    <t>Mujeres</t>
  </si>
  <si>
    <t>Hombres</t>
  </si>
  <si>
    <t>Total</t>
  </si>
  <si>
    <t>Técnico Gestión (Admón. General)</t>
  </si>
  <si>
    <t>Gestión (Admón. General)</t>
  </si>
  <si>
    <t>Administrativo (Admón. General)</t>
  </si>
  <si>
    <t>Auxiliar Administrativo (Admón. General)</t>
  </si>
  <si>
    <t>Subalterno (Admón. General)</t>
  </si>
  <si>
    <t>Facultativo Biblioteca</t>
  </si>
  <si>
    <t>Ayudante Biblioteca</t>
  </si>
  <si>
    <t>Técnico Gestión (Informática)</t>
  </si>
  <si>
    <t>Gestión (Informática)</t>
  </si>
  <si>
    <t>Administrativo (Informática)</t>
  </si>
  <si>
    <t>TOTAL PAS FUNCIONARIO CARRERA</t>
  </si>
  <si>
    <t>FUNC INTº</t>
  </si>
  <si>
    <t>Gestión (Admón General)</t>
  </si>
  <si>
    <t>TOTAL PAS FUNCIONARIO INTERINO</t>
  </si>
  <si>
    <t>TOTAL PAS FUNCIONARIO</t>
  </si>
  <si>
    <t>LAB FIJO</t>
  </si>
  <si>
    <t>Grupo I</t>
  </si>
  <si>
    <t>Grupo II</t>
  </si>
  <si>
    <t>Grupo III</t>
  </si>
  <si>
    <t>Grupo IV</t>
  </si>
  <si>
    <t>TOTAL PAS LABORAL FIJO</t>
  </si>
  <si>
    <t>LAB EVENTUAL</t>
  </si>
  <si>
    <t>SUBTOTAL PAS LABORAL EVENTUAL</t>
  </si>
  <si>
    <t xml:space="preserve">TOTAL PAS LABORAL </t>
  </si>
  <si>
    <t>PERSONAL DOCENTE E INVESTIGADOR</t>
  </si>
  <si>
    <t>CATEGORIA</t>
  </si>
  <si>
    <t>DEDICACIÓN</t>
  </si>
  <si>
    <t>Nº PDI</t>
  </si>
  <si>
    <t xml:space="preserve">EQ TC </t>
  </si>
  <si>
    <t>EQ TC</t>
  </si>
  <si>
    <t>FUNCIONARIOS</t>
  </si>
  <si>
    <t>CU</t>
  </si>
  <si>
    <t>Tiempo Completo</t>
  </si>
  <si>
    <t>TU</t>
  </si>
  <si>
    <t>CEU</t>
  </si>
  <si>
    <t>TEU</t>
  </si>
  <si>
    <t>Tiempo Parcial (6 horas)</t>
  </si>
  <si>
    <t>P. Asociado</t>
  </si>
  <si>
    <t>Tiempo Parcial (5 horas)</t>
  </si>
  <si>
    <t>Tiempo Parcial (4 horas)</t>
  </si>
  <si>
    <t>Tiempo Parcial (3 horas)</t>
  </si>
  <si>
    <t>P. Colaborador</t>
  </si>
  <si>
    <t>P. Contratado Doctor</t>
  </si>
  <si>
    <t>Ayudante Doctor</t>
  </si>
  <si>
    <t xml:space="preserve">Ayudante  </t>
  </si>
  <si>
    <t>P. Aso. Cc. Salud</t>
  </si>
  <si>
    <t>Prof. Sustituto Inter.</t>
  </si>
  <si>
    <t>SUBTOTAL PDI CONTRATADO</t>
  </si>
  <si>
    <t>LÉASE ATENTAMENTE</t>
  </si>
  <si>
    <t>*</t>
  </si>
  <si>
    <t>Fuente de los datos:</t>
  </si>
  <si>
    <r>
      <t xml:space="preserve">El número de personas no computa las </t>
    </r>
    <r>
      <rPr>
        <b/>
        <sz val="8"/>
        <rFont val="Arial"/>
        <family val="2"/>
      </rPr>
      <t>plazas dotadas y vacantes</t>
    </r>
    <r>
      <rPr>
        <sz val="8"/>
        <rFont val="Arial"/>
        <family val="2"/>
      </rPr>
      <t>.</t>
    </r>
  </si>
  <si>
    <r>
      <t xml:space="preserve">En el cómputo de número de personas, aparece sólo el Personal que se encuentra en </t>
    </r>
    <r>
      <rPr>
        <b/>
        <sz val="8"/>
        <rFont val="Arial"/>
        <family val="2"/>
      </rPr>
      <t xml:space="preserve">Servicio Activo </t>
    </r>
  </si>
  <si>
    <r>
      <t xml:space="preserve">El </t>
    </r>
    <r>
      <rPr>
        <b/>
        <sz val="8"/>
        <rFont val="Arial"/>
        <family val="2"/>
      </rPr>
      <t>PAS Funcionario en prácticas</t>
    </r>
    <r>
      <rPr>
        <sz val="8"/>
        <rFont val="Arial"/>
        <family val="2"/>
      </rPr>
      <t xml:space="preserve"> está incluído dentro del número de personas PAS Funcionario de Carrera.</t>
    </r>
  </si>
  <si>
    <r>
      <t xml:space="preserve">El PAS Funcionario perteneciente a </t>
    </r>
    <r>
      <rPr>
        <b/>
        <sz val="8"/>
        <rFont val="Arial"/>
        <family val="2"/>
      </rPr>
      <t>Escalas Especiales o a las Especialidades de Obras y Servicios y Deportes</t>
    </r>
    <r>
      <rPr>
        <sz val="8"/>
        <rFont val="Arial"/>
        <family val="2"/>
      </rPr>
      <t>, está incluído dentro del número de personas PAS Funcionario de Carrera de Administración General.</t>
    </r>
  </si>
  <si>
    <t>PDI equivalencia a Tiempo Completo (Criterio de la CRUE): proporcional a la jornada (TC= 37,5 horas)</t>
  </si>
  <si>
    <t>Tiempo Completo: 1</t>
  </si>
  <si>
    <t>Tiempo Parcial (6 horas): 0,32</t>
  </si>
  <si>
    <t>Tiempo Parcial (5 horas): 0,27</t>
  </si>
  <si>
    <t>Tiempo Parcial (4 horas): 0,22</t>
  </si>
  <si>
    <t>Tiempo Parcial (3 horas): 0,16</t>
  </si>
  <si>
    <t>CATEGORÍAS PDI</t>
  </si>
  <si>
    <t>CODIGO</t>
  </si>
  <si>
    <t>00004</t>
  </si>
  <si>
    <t>00006</t>
  </si>
  <si>
    <t>00007</t>
  </si>
  <si>
    <t>A0500</t>
  </si>
  <si>
    <t>A0504</t>
  </si>
  <si>
    <t>A0505</t>
  </si>
  <si>
    <t>A0506</t>
  </si>
  <si>
    <t>00064</t>
  </si>
  <si>
    <t>00067</t>
  </si>
  <si>
    <t>Ayudante</t>
  </si>
  <si>
    <t>00060</t>
  </si>
  <si>
    <t>00062</t>
  </si>
  <si>
    <t>00061</t>
  </si>
  <si>
    <t>00063</t>
  </si>
  <si>
    <t>00143</t>
  </si>
  <si>
    <t>Técnico Gestión Admón General</t>
  </si>
  <si>
    <t>ARQ</t>
  </si>
  <si>
    <t>A1604</t>
  </si>
  <si>
    <t>A3051</t>
  </si>
  <si>
    <t>A7110</t>
  </si>
  <si>
    <t>A7191</t>
  </si>
  <si>
    <t>A7111</t>
  </si>
  <si>
    <t>Técnico Gestión Informática</t>
  </si>
  <si>
    <t>A7118</t>
  </si>
  <si>
    <t>Gestión Admón General</t>
  </si>
  <si>
    <t>A0406</t>
  </si>
  <si>
    <t>A7112</t>
  </si>
  <si>
    <t>A7192</t>
  </si>
  <si>
    <t>A7113</t>
  </si>
  <si>
    <t>A7311</t>
  </si>
  <si>
    <t>Gestión Informática</t>
  </si>
  <si>
    <t>A7119</t>
  </si>
  <si>
    <t>Administrativo Admón General</t>
  </si>
  <si>
    <t>7094</t>
  </si>
  <si>
    <t>A6025</t>
  </si>
  <si>
    <t>A7114</t>
  </si>
  <si>
    <t>Administrativo Informática</t>
  </si>
  <si>
    <t>A7120</t>
  </si>
  <si>
    <t>Auxiliar Administrativo</t>
  </si>
  <si>
    <t>A7116</t>
  </si>
  <si>
    <t>Grupo E</t>
  </si>
  <si>
    <t>Subalterno Admón General</t>
  </si>
  <si>
    <t>A6039</t>
  </si>
  <si>
    <t>00013</t>
  </si>
  <si>
    <t>00014</t>
  </si>
  <si>
    <t>00066</t>
  </si>
  <si>
    <r>
      <t xml:space="preserve">Número de PDI: </t>
    </r>
    <r>
      <rPr>
        <b/>
        <sz val="8"/>
        <rFont val="Arial"/>
        <family val="2"/>
      </rPr>
      <t>Tavira PDI</t>
    </r>
  </si>
  <si>
    <r>
      <t xml:space="preserve">Número de PAS: </t>
    </r>
    <r>
      <rPr>
        <b/>
        <sz val="8"/>
        <rFont val="Arial"/>
        <family val="2"/>
      </rPr>
      <t>Obtenido de Discoverer el último día del mes</t>
    </r>
  </si>
  <si>
    <t>P. Contr. Doctor Interino</t>
  </si>
  <si>
    <t>TOTAL PAS EVENTUAL</t>
  </si>
  <si>
    <t>Secretaria Consejo Social</t>
  </si>
  <si>
    <t xml:space="preserve">PE </t>
  </si>
  <si>
    <t>PERSONAL TÉCNICO E INVESTIGADOR</t>
  </si>
  <si>
    <t>DIFERENCIA MES 
ANTERIOR</t>
  </si>
  <si>
    <t>Nº</t>
  </si>
  <si>
    <t>Tiempo Parcial</t>
  </si>
  <si>
    <t xml:space="preserve">Tiempo Parcial </t>
  </si>
  <si>
    <t>TOTAL PERSONAL TÉCNICO E INVESTIGADOR</t>
  </si>
  <si>
    <t>TOTAL PDI</t>
  </si>
  <si>
    <t xml:space="preserve">TOTAL PAS </t>
  </si>
  <si>
    <t xml:space="preserve">00008 </t>
  </si>
  <si>
    <t xml:space="preserve">00010 </t>
  </si>
  <si>
    <t xml:space="preserve">00012 </t>
  </si>
  <si>
    <t xml:space="preserve">00013 </t>
  </si>
  <si>
    <t xml:space="preserve">00016 </t>
  </si>
  <si>
    <t xml:space="preserve">00017 </t>
  </si>
  <si>
    <t>00018</t>
  </si>
  <si>
    <t xml:space="preserve">00019 </t>
  </si>
  <si>
    <t xml:space="preserve">00021 </t>
  </si>
  <si>
    <t>LABORALES</t>
  </si>
  <si>
    <t>SUBTOTAL PDI FUNCIONARIO</t>
  </si>
  <si>
    <t>AT</t>
  </si>
  <si>
    <t>7512</t>
  </si>
  <si>
    <t>A7414</t>
  </si>
  <si>
    <t>00525</t>
  </si>
  <si>
    <t>00015</t>
  </si>
  <si>
    <t>CATEGORÍAS PAS</t>
  </si>
  <si>
    <t>Grupo A1</t>
  </si>
  <si>
    <t>A1200</t>
  </si>
  <si>
    <t>Grupo A2</t>
  </si>
  <si>
    <t>Grupo C1</t>
  </si>
  <si>
    <t>Grupo C2</t>
  </si>
  <si>
    <t>Tiempo Parcial (2 horas)</t>
  </si>
  <si>
    <t>00024</t>
  </si>
  <si>
    <t>INVGJ-TS</t>
  </si>
  <si>
    <t>FUN. CARRERA</t>
  </si>
  <si>
    <t>Tiempo Parcial (2 horas): 0,11</t>
  </si>
  <si>
    <t>Catedrático/a Universidad</t>
  </si>
  <si>
    <t>Profesor/a Titular Universidad</t>
  </si>
  <si>
    <t>Catedrático/a Escuela Universitaria</t>
  </si>
  <si>
    <t>Profesor/a Titular Escuela Universitaria</t>
  </si>
  <si>
    <t>Profesor/a Colaborador/a</t>
  </si>
  <si>
    <t>Profesor/a Contratado/a Doctor/a</t>
  </si>
  <si>
    <t>Profesor/a Asociado/a</t>
  </si>
  <si>
    <t xml:space="preserve">Profesor/a Visitante </t>
  </si>
  <si>
    <t>Profesor/a Asociado/a Ciencias Salud</t>
  </si>
  <si>
    <t>Profesor/a Sustituto/a Interino/a</t>
  </si>
  <si>
    <t>Ayudante Doctor/a</t>
  </si>
  <si>
    <t>00026</t>
  </si>
  <si>
    <t>A7100</t>
  </si>
  <si>
    <t>P. Emérito</t>
  </si>
  <si>
    <t>00065</t>
  </si>
  <si>
    <t>Profesor/a Emérito</t>
  </si>
  <si>
    <t>TCAPOPDI/TECAPLIC</t>
  </si>
  <si>
    <t>Cap. VI. Investigador Diplomado</t>
  </si>
  <si>
    <t>Cap. VI. Investigador Doctor Tipo 1</t>
  </si>
  <si>
    <t>Cap. VI. Investigador Doctor Tipo 2</t>
  </si>
  <si>
    <t>Cap. VI. Investigador Licenciado</t>
  </si>
  <si>
    <t>Cap. VI. Invest. Licenciado en form</t>
  </si>
  <si>
    <t>Cap. VI. Técnico Auxiliar Laboratorio</t>
  </si>
  <si>
    <t>Cap. VI. Técnico Especialista</t>
  </si>
  <si>
    <t>Cap. VI. Técnico Especialista Laborat.</t>
  </si>
  <si>
    <t>Cap. VI. Técnico investigador diplomado</t>
  </si>
  <si>
    <t>Cap. VI. Técnico investigador licenciado</t>
  </si>
  <si>
    <t>Pers.Invest.Garantía Juvenil. Tit. Sup.</t>
  </si>
  <si>
    <t>Posdoct. Acceso al Sist.Esp. de CC Tecn.</t>
  </si>
  <si>
    <t>Posdoctoral Investigador Distinguido</t>
  </si>
  <si>
    <t>Posdoctoral Junta de Andalucía</t>
  </si>
  <si>
    <t>Posdoctoral Juan de la Cierva</t>
  </si>
  <si>
    <t>Posdoctoral Plan Estatal</t>
  </si>
  <si>
    <t>Posdoctoral Ramón y Cajal</t>
  </si>
  <si>
    <t>Posdoctoral Plan Propio UCA</t>
  </si>
  <si>
    <t>Posdoctoral UCA - Contrato puente</t>
  </si>
  <si>
    <t>Investigador/a Predoctoral Plan Estatal FPI</t>
  </si>
  <si>
    <t>Predoctoral Plan Estatal FPU</t>
  </si>
  <si>
    <t>Técnico/a Apoyo FP III Garantia Juvenil</t>
  </si>
  <si>
    <t>Personal Técnico Garantía Juvenil Licenciado</t>
  </si>
  <si>
    <t>Técnico de Apoyo Licenciado</t>
  </si>
  <si>
    <t>Predoctoral UCA FPI</t>
  </si>
  <si>
    <t>Predocotal UCA FPU</t>
  </si>
  <si>
    <t>CATEGORÍAS PI</t>
  </si>
  <si>
    <t>CVI-ID</t>
  </si>
  <si>
    <t>CVI-IDR1</t>
  </si>
  <si>
    <t>CVI-IDR2</t>
  </si>
  <si>
    <t>CVI-IL</t>
  </si>
  <si>
    <t>CVI-ILF</t>
  </si>
  <si>
    <t>CVITALAB</t>
  </si>
  <si>
    <t>CVI-TE</t>
  </si>
  <si>
    <t>CVITELAB</t>
  </si>
  <si>
    <t>CVI-TID</t>
  </si>
  <si>
    <t>CVI-TIL</t>
  </si>
  <si>
    <t>INV-GJTS</t>
  </si>
  <si>
    <t>P-ASECTI</t>
  </si>
  <si>
    <t>POSD-ID</t>
  </si>
  <si>
    <t>POSD-JA</t>
  </si>
  <si>
    <t>POSD-JC</t>
  </si>
  <si>
    <t>POSD-PE</t>
  </si>
  <si>
    <t>POSD-RYC</t>
  </si>
  <si>
    <t>POSD-UCA</t>
  </si>
  <si>
    <t>POSUCACP</t>
  </si>
  <si>
    <t>P-PEFPI</t>
  </si>
  <si>
    <t>P-PEFPU</t>
  </si>
  <si>
    <t>PTA-GJ-3</t>
  </si>
  <si>
    <t>PTA-GJ-L</t>
  </si>
  <si>
    <t>PTA-PE-L</t>
  </si>
  <si>
    <t>P-UCAFPI</t>
  </si>
  <si>
    <t>P-UCAFPU</t>
  </si>
  <si>
    <t>%</t>
  </si>
  <si>
    <t>Cap. VI. T.G.M. Apoyo D/I</t>
  </si>
  <si>
    <t>DIFERENCIA MES 
ENERO</t>
  </si>
  <si>
    <t>Personal Técnico de Apoyo Plan Estat. FP</t>
  </si>
  <si>
    <t>PTA-PEFP</t>
  </si>
  <si>
    <t>Cap. VI. Invest. Diplomado en form</t>
  </si>
  <si>
    <t>CVI-IDF</t>
  </si>
  <si>
    <t>Cap. VI. T.S. Apoyo D/I</t>
  </si>
  <si>
    <t>Cap. VI. Auxiliar Administrativa</t>
  </si>
  <si>
    <t>Invest. Posdoctoral Marie Curie</t>
  </si>
  <si>
    <t>POSD-MC</t>
  </si>
  <si>
    <t>AÑO 2022</t>
  </si>
  <si>
    <t>Invest. Predoctoral Junta Andalucia FPI</t>
  </si>
  <si>
    <t>PD-JAFPI</t>
  </si>
  <si>
    <t>Administrador/a</t>
  </si>
  <si>
    <t>Letrado/a Jefe/a del Gabinete Jurídico</t>
  </si>
  <si>
    <t>A7787</t>
  </si>
  <si>
    <t>Jefe/a de servicio de Obras y Proyectos</t>
  </si>
  <si>
    <t>A120</t>
  </si>
  <si>
    <t>A7604</t>
  </si>
  <si>
    <t>Asesor técnico</t>
  </si>
  <si>
    <t>A7125</t>
  </si>
  <si>
    <t>C-A7114</t>
  </si>
  <si>
    <t>P. Visitante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</si>
</sst>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lightDown"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17" fillId="0" borderId="0"/>
    <xf numFmtId="0" fontId="18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8" fillId="0" borderId="0"/>
    <xf numFmtId="9" fontId="20" fillId="0" borderId="0" applyFont="0" applyFill="0" applyBorder="0" applyAlignment="0" applyProtection="0"/>
  </cellStyleXfs>
  <cellXfs count="365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8" fillId="2" borderId="1" xfId="0" applyFont="1" applyFill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10" fillId="3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7" fillId="2" borderId="16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2" borderId="27" xfId="0" applyFont="1" applyFill="1" applyBorder="1" applyAlignment="1">
      <alignment horizontal="right" vertical="center"/>
    </xf>
    <xf numFmtId="0" fontId="7" fillId="2" borderId="33" xfId="0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7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10" fillId="0" borderId="9" xfId="0" applyFont="1" applyBorder="1" applyAlignment="1">
      <alignment horizontal="left" vertical="center"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5" fillId="0" borderId="0" xfId="0" applyFont="1"/>
    <xf numFmtId="0" fontId="12" fillId="0" borderId="0" xfId="0" applyFont="1" applyAlignment="1">
      <alignment horizontal="center"/>
    </xf>
    <xf numFmtId="0" fontId="16" fillId="0" borderId="0" xfId="0" applyFont="1"/>
    <xf numFmtId="0" fontId="12" fillId="0" borderId="0" xfId="0" applyFont="1" applyAlignment="1">
      <alignment horizontal="center" vertical="justify"/>
    </xf>
    <xf numFmtId="49" fontId="10" fillId="0" borderId="0" xfId="0" applyNumberFormat="1" applyFont="1"/>
    <xf numFmtId="49" fontId="7" fillId="0" borderId="0" xfId="0" applyNumberFormat="1" applyFont="1"/>
    <xf numFmtId="0" fontId="7" fillId="0" borderId="0" xfId="0" applyFont="1"/>
    <xf numFmtId="49" fontId="12" fillId="0" borderId="0" xfId="0" applyNumberFormat="1" applyFont="1"/>
    <xf numFmtId="0" fontId="12" fillId="0" borderId="0" xfId="0" applyFont="1"/>
    <xf numFmtId="0" fontId="10" fillId="0" borderId="9" xfId="0" applyFont="1" applyBorder="1"/>
    <xf numFmtId="0" fontId="7" fillId="2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7" fillId="2" borderId="55" xfId="0" applyFont="1" applyFill="1" applyBorder="1" applyAlignment="1"/>
    <xf numFmtId="0" fontId="7" fillId="2" borderId="1" xfId="0" applyFont="1" applyFill="1" applyBorder="1" applyAlignment="1">
      <alignment horizontal="center"/>
    </xf>
    <xf numFmtId="49" fontId="10" fillId="0" borderId="62" xfId="0" applyNumberFormat="1" applyFont="1" applyBorder="1" applyAlignment="1">
      <alignment vertical="center" wrapText="1"/>
    </xf>
    <xf numFmtId="49" fontId="10" fillId="0" borderId="63" xfId="0" applyNumberFormat="1" applyFont="1" applyBorder="1" applyAlignment="1">
      <alignment horizontal="left" vertical="center"/>
    </xf>
    <xf numFmtId="49" fontId="10" fillId="0" borderId="63" xfId="0" applyNumberFormat="1" applyFont="1" applyBorder="1" applyAlignment="1">
      <alignment vertical="center"/>
    </xf>
    <xf numFmtId="0" fontId="10" fillId="0" borderId="64" xfId="0" applyFont="1" applyBorder="1" applyAlignment="1">
      <alignment vertical="center"/>
    </xf>
    <xf numFmtId="0" fontId="10" fillId="0" borderId="65" xfId="0" applyFont="1" applyBorder="1" applyAlignment="1">
      <alignment horizontal="left" vertical="center"/>
    </xf>
    <xf numFmtId="0" fontId="10" fillId="0" borderId="65" xfId="0" applyFont="1" applyBorder="1" applyAlignment="1">
      <alignment vertical="center"/>
    </xf>
    <xf numFmtId="0" fontId="7" fillId="2" borderId="66" xfId="0" applyFont="1" applyFill="1" applyBorder="1" applyAlignment="1"/>
    <xf numFmtId="0" fontId="10" fillId="2" borderId="50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/>
    </xf>
    <xf numFmtId="0" fontId="7" fillId="2" borderId="68" xfId="0" applyFont="1" applyFill="1" applyBorder="1" applyAlignment="1">
      <alignment horizontal="center"/>
    </xf>
    <xf numFmtId="0" fontId="10" fillId="3" borderId="69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0" fillId="0" borderId="0" xfId="0" applyFont="1" applyFill="1"/>
    <xf numFmtId="49" fontId="10" fillId="7" borderId="63" xfId="0" applyNumberFormat="1" applyFont="1" applyFill="1" applyBorder="1" applyAlignment="1">
      <alignment horizontal="left" vertical="center"/>
    </xf>
    <xf numFmtId="0" fontId="10" fillId="7" borderId="65" xfId="0" applyFont="1" applyFill="1" applyBorder="1" applyAlignment="1">
      <alignment horizontal="left" vertical="center"/>
    </xf>
    <xf numFmtId="0" fontId="0" fillId="7" borderId="0" xfId="0" applyFill="1"/>
    <xf numFmtId="49" fontId="10" fillId="7" borderId="63" xfId="0" applyNumberFormat="1" applyFont="1" applyFill="1" applyBorder="1" applyAlignment="1">
      <alignment vertical="center"/>
    </xf>
    <xf numFmtId="0" fontId="10" fillId="7" borderId="65" xfId="0" applyFont="1" applyFill="1" applyBorder="1" applyAlignment="1">
      <alignment vertical="center"/>
    </xf>
    <xf numFmtId="0" fontId="10" fillId="7" borderId="8" xfId="0" applyFont="1" applyFill="1" applyBorder="1" applyAlignment="1">
      <alignment vertical="center"/>
    </xf>
    <xf numFmtId="0" fontId="7" fillId="2" borderId="32" xfId="0" applyFont="1" applyFill="1" applyBorder="1" applyAlignment="1">
      <alignment horizontal="right" vertical="center"/>
    </xf>
    <xf numFmtId="0" fontId="10" fillId="6" borderId="36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9" borderId="36" xfId="0" applyFont="1" applyFill="1" applyBorder="1" applyAlignment="1">
      <alignment horizontal="center" vertical="center"/>
    </xf>
    <xf numFmtId="0" fontId="10" fillId="7" borderId="0" xfId="0" applyFont="1" applyFill="1"/>
    <xf numFmtId="0" fontId="12" fillId="2" borderId="29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/>
    <xf numFmtId="0" fontId="8" fillId="2" borderId="1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3" borderId="69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49" fontId="10" fillId="0" borderId="84" xfId="0" applyNumberFormat="1" applyFont="1" applyBorder="1" applyAlignment="1">
      <alignment vertical="center"/>
    </xf>
    <xf numFmtId="0" fontId="10" fillId="0" borderId="85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7" borderId="41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/>
    </xf>
    <xf numFmtId="0" fontId="7" fillId="2" borderId="66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21" fillId="9" borderId="36" xfId="0" applyFont="1" applyFill="1" applyBorder="1" applyAlignment="1">
      <alignment horizontal="center"/>
    </xf>
    <xf numFmtId="0" fontId="10" fillId="0" borderId="90" xfId="0" applyFont="1" applyBorder="1" applyAlignment="1">
      <alignment horizontal="left" vertical="center"/>
    </xf>
    <xf numFmtId="0" fontId="10" fillId="0" borderId="91" xfId="0" applyFont="1" applyBorder="1" applyAlignment="1">
      <alignment horizontal="left" vertical="center"/>
    </xf>
    <xf numFmtId="0" fontId="10" fillId="0" borderId="92" xfId="0" applyFont="1" applyBorder="1" applyAlignment="1">
      <alignment horizontal="left" vertical="center"/>
    </xf>
    <xf numFmtId="0" fontId="10" fillId="0" borderId="93" xfId="0" applyFont="1" applyBorder="1" applyAlignment="1">
      <alignment horizontal="left" vertical="center"/>
    </xf>
    <xf numFmtId="0" fontId="10" fillId="0" borderId="91" xfId="0" applyFont="1" applyBorder="1" applyAlignment="1">
      <alignment horizontal="left"/>
    </xf>
    <xf numFmtId="0" fontId="10" fillId="0" borderId="92" xfId="0" applyFont="1" applyBorder="1" applyAlignment="1">
      <alignment horizontal="left"/>
    </xf>
    <xf numFmtId="0" fontId="21" fillId="9" borderId="1" xfId="0" applyFont="1" applyFill="1" applyBorder="1" applyAlignment="1">
      <alignment horizontal="center"/>
    </xf>
    <xf numFmtId="0" fontId="12" fillId="0" borderId="94" xfId="0" applyFont="1" applyFill="1" applyBorder="1" applyAlignment="1">
      <alignment horizontal="center" vertical="center"/>
    </xf>
    <xf numFmtId="0" fontId="12" fillId="3" borderId="94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10" fontId="22" fillId="9" borderId="1" xfId="13" applyNumberFormat="1" applyFont="1" applyFill="1" applyBorder="1" applyAlignment="1">
      <alignment horizontal="center" vertical="center"/>
    </xf>
    <xf numFmtId="10" fontId="10" fillId="10" borderId="37" xfId="13" applyNumberFormat="1" applyFont="1" applyFill="1" applyBorder="1" applyAlignment="1">
      <alignment horizontal="center"/>
    </xf>
    <xf numFmtId="10" fontId="10" fillId="10" borderId="14" xfId="13" applyNumberFormat="1" applyFont="1" applyFill="1" applyBorder="1" applyAlignment="1">
      <alignment horizontal="center"/>
    </xf>
    <xf numFmtId="10" fontId="10" fillId="10" borderId="86" xfId="13" applyNumberFormat="1" applyFont="1" applyFill="1" applyBorder="1" applyAlignment="1">
      <alignment horizontal="center"/>
    </xf>
    <xf numFmtId="10" fontId="10" fillId="10" borderId="89" xfId="13" applyNumberFormat="1" applyFont="1" applyFill="1" applyBorder="1" applyAlignment="1">
      <alignment horizontal="center"/>
    </xf>
    <xf numFmtId="10" fontId="10" fillId="10" borderId="50" xfId="13" applyNumberFormat="1" applyFont="1" applyFill="1" applyBorder="1" applyAlignment="1">
      <alignment horizontal="center"/>
    </xf>
    <xf numFmtId="10" fontId="10" fillId="10" borderId="52" xfId="13" applyNumberFormat="1" applyFont="1" applyFill="1" applyBorder="1" applyAlignment="1">
      <alignment horizontal="center"/>
    </xf>
    <xf numFmtId="10" fontId="10" fillId="10" borderId="25" xfId="13" applyNumberFormat="1" applyFont="1" applyFill="1" applyBorder="1" applyAlignment="1">
      <alignment horizontal="center"/>
    </xf>
    <xf numFmtId="10" fontId="10" fillId="10" borderId="48" xfId="13" applyNumberFormat="1" applyFont="1" applyFill="1" applyBorder="1" applyAlignment="1">
      <alignment horizontal="center"/>
    </xf>
    <xf numFmtId="10" fontId="10" fillId="10" borderId="37" xfId="13" applyNumberFormat="1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2" fillId="2" borderId="47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10" fontId="22" fillId="9" borderId="29" xfId="13" applyNumberFormat="1" applyFont="1" applyFill="1" applyBorder="1" applyAlignment="1">
      <alignment horizontal="center" vertical="center"/>
    </xf>
    <xf numFmtId="10" fontId="22" fillId="9" borderId="32" xfId="13" applyNumberFormat="1" applyFont="1" applyFill="1" applyBorder="1" applyAlignment="1">
      <alignment horizontal="center" vertical="center"/>
    </xf>
    <xf numFmtId="10" fontId="22" fillId="9" borderId="23" xfId="13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2" fillId="2" borderId="59" xfId="0" applyFont="1" applyFill="1" applyBorder="1" applyAlignment="1">
      <alignment horizontal="center" vertical="center"/>
    </xf>
    <xf numFmtId="10" fontId="22" fillId="9" borderId="1" xfId="0" applyNumberFormat="1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10" fontId="10" fillId="10" borderId="25" xfId="13" applyNumberFormat="1" applyFont="1" applyFill="1" applyBorder="1" applyAlignment="1">
      <alignment horizontal="center" vertical="center"/>
    </xf>
    <xf numFmtId="10" fontId="10" fillId="10" borderId="14" xfId="13" applyNumberFormat="1" applyFont="1" applyFill="1" applyBorder="1" applyAlignment="1">
      <alignment horizontal="center" vertical="center"/>
    </xf>
    <xf numFmtId="10" fontId="10" fillId="10" borderId="86" xfId="13" applyNumberFormat="1" applyFont="1" applyFill="1" applyBorder="1" applyAlignment="1">
      <alignment horizontal="center" vertical="center"/>
    </xf>
    <xf numFmtId="10" fontId="10" fillId="10" borderId="8" xfId="13" applyNumberFormat="1" applyFont="1" applyFill="1" applyBorder="1" applyAlignment="1">
      <alignment horizontal="center"/>
    </xf>
    <xf numFmtId="10" fontId="10" fillId="10" borderId="25" xfId="0" applyNumberFormat="1" applyFont="1" applyFill="1" applyBorder="1" applyAlignment="1">
      <alignment horizontal="center"/>
    </xf>
    <xf numFmtId="10" fontId="10" fillId="10" borderId="14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7" borderId="49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2" fillId="6" borderId="56" xfId="0" applyFont="1" applyFill="1" applyBorder="1" applyAlignment="1">
      <alignment horizontal="center" vertical="center"/>
    </xf>
    <xf numFmtId="0" fontId="12" fillId="6" borderId="58" xfId="0" applyFont="1" applyFill="1" applyBorder="1" applyAlignment="1">
      <alignment horizontal="center" vertical="center"/>
    </xf>
    <xf numFmtId="0" fontId="12" fillId="6" borderId="82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61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10" fontId="10" fillId="10" borderId="89" xfId="13" applyNumberFormat="1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10" fontId="10" fillId="10" borderId="50" xfId="13" applyNumberFormat="1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/>
    </xf>
    <xf numFmtId="0" fontId="10" fillId="0" borderId="51" xfId="0" applyFont="1" applyBorder="1" applyAlignment="1">
      <alignment horizontal="center" vertical="center"/>
    </xf>
    <xf numFmtId="10" fontId="10" fillId="10" borderId="52" xfId="13" applyNumberFormat="1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10" fontId="10" fillId="10" borderId="48" xfId="13" applyNumberFormat="1" applyFont="1" applyFill="1" applyBorder="1" applyAlignment="1">
      <alignment horizontal="center" vertical="center"/>
    </xf>
    <xf numFmtId="0" fontId="10" fillId="0" borderId="83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10" fontId="10" fillId="10" borderId="4" xfId="13" applyNumberFormat="1" applyFont="1" applyFill="1" applyBorder="1" applyAlignment="1">
      <alignment horizontal="center"/>
    </xf>
    <xf numFmtId="10" fontId="10" fillId="10" borderId="10" xfId="13" applyNumberFormat="1" applyFont="1" applyFill="1" applyBorder="1" applyAlignment="1">
      <alignment horizontal="center"/>
    </xf>
    <xf numFmtId="10" fontId="10" fillId="10" borderId="15" xfId="13" applyNumberFormat="1" applyFont="1" applyFill="1" applyBorder="1" applyAlignment="1">
      <alignment horizontal="center"/>
    </xf>
    <xf numFmtId="10" fontId="10" fillId="10" borderId="4" xfId="13" applyNumberFormat="1" applyFont="1" applyFill="1" applyBorder="1" applyAlignment="1">
      <alignment horizontal="center" vertical="center"/>
    </xf>
    <xf numFmtId="10" fontId="10" fillId="10" borderId="10" xfId="13" applyNumberFormat="1" applyFont="1" applyFill="1" applyBorder="1" applyAlignment="1">
      <alignment horizontal="center" vertical="center"/>
    </xf>
    <xf numFmtId="10" fontId="10" fillId="10" borderId="15" xfId="13" applyNumberFormat="1" applyFont="1" applyFill="1" applyBorder="1" applyAlignment="1">
      <alignment horizontal="center" vertical="center"/>
    </xf>
    <xf numFmtId="10" fontId="10" fillId="10" borderId="87" xfId="13" applyNumberFormat="1" applyFont="1" applyFill="1" applyBorder="1" applyAlignment="1">
      <alignment horizontal="center"/>
    </xf>
    <xf numFmtId="10" fontId="10" fillId="10" borderId="40" xfId="13" applyNumberFormat="1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0" fontId="10" fillId="3" borderId="95" xfId="0" applyFont="1" applyFill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3" borderId="9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10" fontId="10" fillId="10" borderId="48" xfId="0" applyNumberFormat="1" applyFont="1" applyFill="1" applyBorder="1" applyAlignment="1">
      <alignment horizontal="center"/>
    </xf>
    <xf numFmtId="10" fontId="10" fillId="10" borderId="50" xfId="0" applyNumberFormat="1" applyFont="1" applyFill="1" applyBorder="1" applyAlignment="1">
      <alignment horizontal="center"/>
    </xf>
    <xf numFmtId="0" fontId="12" fillId="6" borderId="99" xfId="0" applyFont="1" applyFill="1" applyBorder="1" applyAlignment="1">
      <alignment horizontal="center" vertical="center"/>
    </xf>
    <xf numFmtId="0" fontId="11" fillId="5" borderId="100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98" xfId="0" applyFont="1" applyFill="1" applyBorder="1" applyAlignment="1">
      <alignment horizontal="center" vertical="center"/>
    </xf>
    <xf numFmtId="0" fontId="10" fillId="6" borderId="99" xfId="0" applyFont="1" applyFill="1" applyBorder="1" applyAlignment="1">
      <alignment horizontal="center" vertical="center"/>
    </xf>
    <xf numFmtId="0" fontId="10" fillId="8" borderId="99" xfId="0" applyFont="1" applyFill="1" applyBorder="1" applyAlignment="1">
      <alignment horizontal="center" vertical="center"/>
    </xf>
    <xf numFmtId="0" fontId="12" fillId="8" borderId="99" xfId="0" applyFont="1" applyFill="1" applyBorder="1" applyAlignment="1">
      <alignment horizontal="center" vertical="center"/>
    </xf>
    <xf numFmtId="0" fontId="10" fillId="9" borderId="9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vertical="center" wrapText="1"/>
    </xf>
    <xf numFmtId="0" fontId="10" fillId="0" borderId="65" xfId="0" applyFont="1" applyFill="1" applyBorder="1" applyAlignment="1">
      <alignment horizontal="left" vertical="center"/>
    </xf>
    <xf numFmtId="0" fontId="10" fillId="0" borderId="65" xfId="0" applyFont="1" applyFill="1" applyBorder="1" applyAlignment="1">
      <alignment vertical="center"/>
    </xf>
    <xf numFmtId="0" fontId="10" fillId="0" borderId="101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2" fillId="0" borderId="108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7" fillId="2" borderId="109" xfId="0" applyFont="1" applyFill="1" applyBorder="1" applyAlignment="1">
      <alignment horizontal="center"/>
    </xf>
    <xf numFmtId="0" fontId="7" fillId="2" borderId="110" xfId="0" applyFont="1" applyFill="1" applyBorder="1" applyAlignment="1">
      <alignment horizontal="center"/>
    </xf>
    <xf numFmtId="0" fontId="12" fillId="6" borderId="64" xfId="0" applyFont="1" applyFill="1" applyBorder="1" applyAlignment="1">
      <alignment horizontal="center" vertical="center"/>
    </xf>
    <xf numFmtId="0" fontId="12" fillId="6" borderId="65" xfId="0" applyFont="1" applyFill="1" applyBorder="1" applyAlignment="1">
      <alignment horizontal="center" vertical="center"/>
    </xf>
    <xf numFmtId="0" fontId="12" fillId="6" borderId="10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0" fontId="5" fillId="0" borderId="0" xfId="0" applyNumberFormat="1" applyFont="1" applyAlignment="1">
      <alignment horizontal="left"/>
    </xf>
    <xf numFmtId="0" fontId="10" fillId="0" borderId="111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112" xfId="0" applyFont="1" applyFill="1" applyBorder="1" applyAlignment="1">
      <alignment vertical="center"/>
    </xf>
    <xf numFmtId="0" fontId="10" fillId="7" borderId="112" xfId="0" applyFont="1" applyFill="1" applyBorder="1" applyAlignment="1">
      <alignment vertical="center"/>
    </xf>
    <xf numFmtId="0" fontId="10" fillId="7" borderId="60" xfId="0" applyFont="1" applyFill="1" applyBorder="1" applyAlignment="1">
      <alignment horizontal="center"/>
    </xf>
    <xf numFmtId="10" fontId="10" fillId="10" borderId="95" xfId="0" applyNumberFormat="1" applyFont="1" applyFill="1" applyBorder="1" applyAlignment="1">
      <alignment horizontal="center"/>
    </xf>
    <xf numFmtId="0" fontId="10" fillId="7" borderId="95" xfId="0" applyFont="1" applyFill="1" applyBorder="1" applyAlignment="1">
      <alignment horizontal="center"/>
    </xf>
    <xf numFmtId="10" fontId="10" fillId="10" borderId="113" xfId="0" applyNumberFormat="1" applyFont="1" applyFill="1" applyBorder="1" applyAlignment="1">
      <alignment horizontal="center"/>
    </xf>
    <xf numFmtId="0" fontId="12" fillId="6" borderId="11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0" fillId="0" borderId="29" xfId="0" applyBorder="1"/>
    <xf numFmtId="10" fontId="23" fillId="11" borderId="116" xfId="0" applyNumberFormat="1" applyFont="1" applyFill="1" applyBorder="1" applyAlignment="1">
      <alignment horizontal="center"/>
    </xf>
    <xf numFmtId="49" fontId="10" fillId="0" borderId="117" xfId="0" applyNumberFormat="1" applyFont="1" applyBorder="1" applyAlignment="1">
      <alignment vertical="center" wrapText="1"/>
    </xf>
    <xf numFmtId="0" fontId="10" fillId="0" borderId="108" xfId="0" applyFont="1" applyFill="1" applyBorder="1" applyAlignment="1">
      <alignment vertical="center" wrapText="1"/>
    </xf>
    <xf numFmtId="0" fontId="10" fillId="0" borderId="108" xfId="0" applyFont="1" applyBorder="1" applyAlignment="1">
      <alignment vertical="center"/>
    </xf>
    <xf numFmtId="0" fontId="10" fillId="0" borderId="118" xfId="0" applyFont="1" applyBorder="1" applyAlignment="1">
      <alignment horizontal="center"/>
    </xf>
    <xf numFmtId="10" fontId="10" fillId="10" borderId="87" xfId="0" applyNumberFormat="1" applyFont="1" applyFill="1" applyBorder="1" applyAlignment="1">
      <alignment horizontal="center"/>
    </xf>
    <xf numFmtId="0" fontId="10" fillId="0" borderId="87" xfId="0" applyFont="1" applyBorder="1" applyAlignment="1">
      <alignment horizontal="center"/>
    </xf>
    <xf numFmtId="10" fontId="10" fillId="10" borderId="119" xfId="0" applyNumberFormat="1" applyFont="1" applyFill="1" applyBorder="1" applyAlignment="1">
      <alignment horizontal="center"/>
    </xf>
    <xf numFmtId="0" fontId="12" fillId="6" borderId="120" xfId="0" applyFont="1" applyFill="1" applyBorder="1" applyAlignment="1">
      <alignment horizontal="center" vertical="center"/>
    </xf>
    <xf numFmtId="1" fontId="10" fillId="0" borderId="57" xfId="0" applyNumberFormat="1" applyFont="1" applyFill="1" applyBorder="1" applyAlignment="1">
      <alignment horizontal="center" vertical="center"/>
    </xf>
    <xf numFmtId="0" fontId="10" fillId="0" borderId="121" xfId="0" applyFont="1" applyFill="1" applyBorder="1" applyAlignment="1">
      <alignment horizontal="center" vertical="center"/>
    </xf>
    <xf numFmtId="0" fontId="10" fillId="0" borderId="122" xfId="0" applyFont="1" applyFill="1" applyBorder="1" applyAlignment="1">
      <alignment horizontal="center" vertical="center"/>
    </xf>
    <xf numFmtId="0" fontId="12" fillId="6" borderId="123" xfId="0" applyFont="1" applyFill="1" applyBorder="1" applyAlignment="1">
      <alignment horizontal="center" vertical="center"/>
    </xf>
    <xf numFmtId="0" fontId="12" fillId="6" borderId="124" xfId="0" applyFont="1" applyFill="1" applyBorder="1" applyAlignment="1">
      <alignment horizontal="center" vertical="center"/>
    </xf>
    <xf numFmtId="0" fontId="12" fillId="6" borderId="125" xfId="0" applyFont="1" applyFill="1" applyBorder="1" applyAlignment="1">
      <alignment horizontal="center" vertical="center"/>
    </xf>
    <xf numFmtId="0" fontId="12" fillId="6" borderId="126" xfId="0" applyFont="1" applyFill="1" applyBorder="1" applyAlignment="1">
      <alignment horizontal="center" vertical="center"/>
    </xf>
    <xf numFmtId="0" fontId="12" fillId="6" borderId="7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right" vertical="center"/>
    </xf>
    <xf numFmtId="0" fontId="13" fillId="2" borderId="29" xfId="0" applyFont="1" applyFill="1" applyBorder="1" applyAlignment="1">
      <alignment horizontal="right" vertical="center"/>
    </xf>
    <xf numFmtId="0" fontId="7" fillId="2" borderId="36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 vertical="center" textRotation="255"/>
    </xf>
    <xf numFmtId="0" fontId="13" fillId="2" borderId="31" xfId="0" applyFont="1" applyFill="1" applyBorder="1" applyAlignment="1">
      <alignment horizontal="right" vertical="center"/>
    </xf>
    <xf numFmtId="0" fontId="13" fillId="2" borderId="88" xfId="0" applyFont="1" applyFill="1" applyBorder="1" applyAlignment="1">
      <alignment horizontal="center" vertical="center" textRotation="255"/>
    </xf>
    <xf numFmtId="0" fontId="13" fillId="2" borderId="36" xfId="0" applyFont="1" applyFill="1" applyBorder="1" applyAlignment="1">
      <alignment horizontal="center" vertical="center" textRotation="255"/>
    </xf>
    <xf numFmtId="0" fontId="12" fillId="2" borderId="74" xfId="0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2" borderId="70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71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7" fillId="2" borderId="70" xfId="0" applyFont="1" applyFill="1" applyBorder="1" applyAlignment="1">
      <alignment horizontal="center"/>
    </xf>
    <xf numFmtId="0" fontId="12" fillId="2" borderId="72" xfId="0" applyFont="1" applyFill="1" applyBorder="1" applyAlignment="1">
      <alignment horizontal="center" vertical="center" wrapText="1"/>
    </xf>
    <xf numFmtId="10" fontId="5" fillId="0" borderId="0" xfId="0" applyNumberFormat="1" applyFont="1" applyAlignment="1">
      <alignment horizontal="center"/>
    </xf>
    <xf numFmtId="0" fontId="7" fillId="2" borderId="54" xfId="0" applyFont="1" applyFill="1" applyBorder="1" applyAlignment="1">
      <alignment horizontal="center" vertical="center" textRotation="255"/>
    </xf>
    <xf numFmtId="0" fontId="7" fillId="2" borderId="78" xfId="0" applyFont="1" applyFill="1" applyBorder="1" applyAlignment="1">
      <alignment horizontal="center" vertical="center" textRotation="255"/>
    </xf>
    <xf numFmtId="0" fontId="7" fillId="2" borderId="77" xfId="0" applyFont="1" applyFill="1" applyBorder="1" applyAlignment="1">
      <alignment horizontal="center" vertical="center" textRotation="255"/>
    </xf>
    <xf numFmtId="0" fontId="10" fillId="6" borderId="32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right" vertical="center"/>
    </xf>
    <xf numFmtId="0" fontId="7" fillId="2" borderId="31" xfId="0" applyFont="1" applyFill="1" applyBorder="1" applyAlignment="1">
      <alignment horizontal="right" vertical="center"/>
    </xf>
    <xf numFmtId="0" fontId="7" fillId="4" borderId="32" xfId="0" applyFont="1" applyFill="1" applyBorder="1" applyAlignment="1">
      <alignment horizontal="right" vertical="center"/>
    </xf>
    <xf numFmtId="0" fontId="7" fillId="4" borderId="31" xfId="0" applyFont="1" applyFill="1" applyBorder="1" applyAlignment="1">
      <alignment horizontal="right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10" fillId="0" borderId="78" xfId="0" applyFont="1" applyBorder="1"/>
    <xf numFmtId="0" fontId="10" fillId="0" borderId="77" xfId="0" applyFont="1" applyBorder="1"/>
    <xf numFmtId="0" fontId="7" fillId="2" borderId="54" xfId="0" applyFont="1" applyFill="1" applyBorder="1" applyAlignment="1">
      <alignment horizontal="center" vertical="justify" wrapText="1"/>
    </xf>
    <xf numFmtId="0" fontId="7" fillId="2" borderId="77" xfId="0" applyFont="1" applyFill="1" applyBorder="1" applyAlignment="1">
      <alignment horizontal="center" vertical="justify" wrapText="1"/>
    </xf>
    <xf numFmtId="0" fontId="7" fillId="2" borderId="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75" xfId="0" applyFont="1" applyFill="1" applyBorder="1" applyAlignment="1">
      <alignment horizontal="center"/>
    </xf>
    <xf numFmtId="0" fontId="7" fillId="2" borderId="76" xfId="0" applyFont="1" applyFill="1" applyBorder="1" applyAlignment="1">
      <alignment horizontal="center"/>
    </xf>
    <xf numFmtId="0" fontId="12" fillId="2" borderId="61" xfId="0" applyFont="1" applyFill="1" applyBorder="1" applyAlignment="1">
      <alignment horizontal="center"/>
    </xf>
    <xf numFmtId="0" fontId="12" fillId="2" borderId="79" xfId="0" applyFont="1" applyFill="1" applyBorder="1" applyAlignment="1">
      <alignment horizontal="center"/>
    </xf>
    <xf numFmtId="0" fontId="12" fillId="2" borderId="80" xfId="0" applyFont="1" applyFill="1" applyBorder="1" applyAlignment="1">
      <alignment horizontal="center" vertical="center" wrapText="1"/>
    </xf>
    <xf numFmtId="0" fontId="12" fillId="2" borderId="81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/>
    </xf>
    <xf numFmtId="0" fontId="14" fillId="2" borderId="55" xfId="0" applyFont="1" applyFill="1" applyBorder="1" applyAlignment="1">
      <alignment horizontal="center"/>
    </xf>
    <xf numFmtId="0" fontId="14" fillId="2" borderId="70" xfId="0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justify" wrapText="1"/>
    </xf>
    <xf numFmtId="49" fontId="9" fillId="2" borderId="35" xfId="0" applyNumberFormat="1" applyFont="1" applyFill="1" applyBorder="1" applyAlignment="1">
      <alignment horizontal="center"/>
    </xf>
    <xf numFmtId="49" fontId="9" fillId="2" borderId="70" xfId="0" applyNumberFormat="1" applyFont="1" applyFill="1" applyBorder="1" applyAlignment="1">
      <alignment horizontal="center"/>
    </xf>
  </cellXfs>
  <cellStyles count="14">
    <cellStyle name="Normal" xfId="0" builtinId="0"/>
    <cellStyle name="Normal 2" xfId="1"/>
    <cellStyle name="Normal 2 2" xfId="3"/>
    <cellStyle name="Normal 2 2 2" xfId="7"/>
    <cellStyle name="Normal 2 3" xfId="4"/>
    <cellStyle name="Normal 2 3 2" xfId="8"/>
    <cellStyle name="Normal 2 4" xfId="2"/>
    <cellStyle name="Normal 2 5" xfId="5"/>
    <cellStyle name="Normal 2 5 2" xfId="9"/>
    <cellStyle name="Normal 2 6" xfId="6"/>
    <cellStyle name="Normal 2 7" xfId="11"/>
    <cellStyle name="Normal 3" xfId="12"/>
    <cellStyle name="Normal 4" xfId="10"/>
    <cellStyle name="Porcentaje" xfId="13" builtinId="5"/>
  </cellStyles>
  <dxfs count="0"/>
  <tableStyles count="0" defaultTableStyle="TableStyleMedium2" defaultPivotStyle="PivotStyleLight16"/>
  <colors>
    <mruColors>
      <color rgb="FFCEE3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9"/>
  <sheetViews>
    <sheetView zoomScaleNormal="100" zoomScaleSheetLayoutView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S16" sqref="S16"/>
    </sheetView>
  </sheetViews>
  <sheetFormatPr baseColWidth="10" defaultColWidth="11.42578125" defaultRowHeight="12" x14ac:dyDescent="0.2"/>
  <cols>
    <col min="1" max="1" width="3.28515625" style="2" bestFit="1" customWidth="1"/>
    <col min="2" max="2" width="17.42578125" style="2" customWidth="1"/>
    <col min="3" max="3" width="17.85546875" style="28" bestFit="1" customWidth="1"/>
    <col min="4" max="5" width="7.28515625" style="29" customWidth="1"/>
    <col min="6" max="7" width="8.140625" style="28" customWidth="1"/>
    <col min="8" max="8" width="6.42578125" style="1" customWidth="1"/>
    <col min="9" max="9" width="7.42578125" style="1" customWidth="1"/>
    <col min="10" max="11" width="7.28515625" style="28" customWidth="1"/>
    <col min="12" max="13" width="8.140625" style="28" customWidth="1"/>
    <col min="14" max="14" width="6.42578125" style="1" customWidth="1"/>
    <col min="15" max="15" width="7" style="1" customWidth="1"/>
    <col min="16" max="17" width="7.28515625" style="28" customWidth="1"/>
    <col min="18" max="19" width="8.140625" style="28" customWidth="1"/>
    <col min="20" max="20" width="6.42578125" style="1" customWidth="1"/>
    <col min="21" max="21" width="7" style="1" customWidth="1"/>
    <col min="22" max="23" width="7.28515625" style="28" customWidth="1"/>
    <col min="24" max="25" width="8.140625" style="28" customWidth="1"/>
    <col min="26" max="26" width="6.42578125" style="1" customWidth="1"/>
    <col min="27" max="27" width="7" style="1" customWidth="1"/>
    <col min="28" max="29" width="7.28515625" style="28" customWidth="1"/>
    <col min="30" max="31" width="8.140625" style="28" customWidth="1"/>
    <col min="32" max="32" width="6.42578125" style="1" customWidth="1"/>
    <col min="33" max="33" width="7" style="1" customWidth="1"/>
    <col min="34" max="35" width="7.28515625" style="28" customWidth="1"/>
    <col min="36" max="37" width="8.140625" style="28" customWidth="1"/>
    <col min="38" max="38" width="6.42578125" style="1" customWidth="1"/>
    <col min="39" max="39" width="7" style="1" customWidth="1"/>
    <col min="40" max="41" width="7.28515625" style="28" customWidth="1"/>
    <col min="42" max="43" width="8.140625" style="28" customWidth="1"/>
    <col min="44" max="44" width="6.42578125" style="1" customWidth="1"/>
    <col min="45" max="45" width="7" style="1" customWidth="1"/>
    <col min="46" max="46" width="7.28515625" style="28" customWidth="1"/>
    <col min="47" max="47" width="7.85546875" style="28" customWidth="1"/>
    <col min="48" max="49" width="8.140625" style="28" customWidth="1"/>
    <col min="50" max="50" width="6.42578125" style="1" customWidth="1"/>
    <col min="51" max="51" width="7" style="1" customWidth="1"/>
    <col min="52" max="52" width="7.28515625" style="28" customWidth="1"/>
    <col min="53" max="53" width="7.85546875" style="28" customWidth="1"/>
    <col min="54" max="55" width="8.140625" style="28" customWidth="1"/>
    <col min="56" max="56" width="6.42578125" style="1" customWidth="1"/>
    <col min="57" max="57" width="6.85546875" style="1" customWidth="1"/>
    <col min="58" max="59" width="7.28515625" style="28" customWidth="1"/>
    <col min="60" max="61" width="8.140625" style="28" customWidth="1"/>
    <col min="62" max="62" width="6.42578125" style="1" customWidth="1"/>
    <col min="63" max="63" width="6.85546875" style="1" customWidth="1"/>
    <col min="64" max="64" width="7.28515625" style="1" customWidth="1"/>
    <col min="65" max="65" width="6.85546875" style="1" customWidth="1"/>
    <col min="66" max="66" width="8.140625" style="1" customWidth="1"/>
    <col min="67" max="75" width="6.85546875" style="1" customWidth="1"/>
    <col min="76" max="76" width="12.28515625" style="1" bestFit="1" customWidth="1"/>
    <col min="77" max="77" width="6.42578125" style="1" bestFit="1" customWidth="1"/>
    <col min="78" max="79" width="6.42578125" style="1" customWidth="1"/>
    <col min="80" max="80" width="4" style="2" hidden="1" customWidth="1"/>
    <col min="81" max="81" width="10.140625" style="2" hidden="1" customWidth="1"/>
    <col min="82" max="82" width="12.5703125" style="2" hidden="1" customWidth="1"/>
    <col min="83" max="83" width="4.42578125" style="2" hidden="1" customWidth="1"/>
    <col min="84" max="84" width="10.28515625" style="2" customWidth="1"/>
    <col min="85" max="85" width="11.42578125" style="2"/>
    <col min="86" max="86" width="6.7109375" style="2" customWidth="1"/>
    <col min="87" max="16384" width="11.42578125" style="2"/>
  </cols>
  <sheetData>
    <row r="1" spans="1:83" s="19" customFormat="1" ht="13.5" customHeight="1" thickBot="1" x14ac:dyDescent="0.25">
      <c r="A1" s="326" t="s">
        <v>251</v>
      </c>
      <c r="B1" s="327"/>
      <c r="C1" s="16"/>
      <c r="D1" s="17"/>
      <c r="E1" s="17"/>
      <c r="F1" s="16"/>
      <c r="G1" s="16"/>
      <c r="H1" s="18"/>
      <c r="I1" s="18"/>
      <c r="J1" s="16"/>
      <c r="K1" s="16"/>
      <c r="L1" s="16"/>
      <c r="M1" s="16"/>
      <c r="N1" s="18"/>
      <c r="O1" s="18"/>
      <c r="P1" s="16"/>
      <c r="Q1" s="16"/>
      <c r="R1" s="16"/>
      <c r="S1" s="16"/>
      <c r="T1" s="18"/>
      <c r="U1" s="18"/>
      <c r="V1" s="16"/>
      <c r="W1" s="16"/>
      <c r="X1" s="16"/>
      <c r="Y1" s="16"/>
      <c r="Z1" s="18"/>
      <c r="AA1" s="18"/>
      <c r="AB1" s="16"/>
      <c r="AC1" s="16"/>
      <c r="AD1" s="16"/>
      <c r="AE1" s="16"/>
      <c r="AF1" s="18"/>
      <c r="AG1" s="18"/>
      <c r="AH1" s="16"/>
      <c r="AI1" s="16"/>
      <c r="AJ1" s="16"/>
      <c r="AK1" s="16"/>
      <c r="AL1" s="18"/>
      <c r="AM1" s="18"/>
      <c r="AN1" s="16"/>
      <c r="AO1" s="16"/>
      <c r="AP1" s="16"/>
      <c r="AQ1" s="16"/>
      <c r="AR1" s="18"/>
      <c r="AS1" s="18"/>
      <c r="AT1" s="16"/>
      <c r="AU1" s="16"/>
      <c r="AV1" s="16"/>
      <c r="AW1" s="16"/>
      <c r="AX1" s="18"/>
      <c r="AY1" s="18"/>
      <c r="AZ1" s="16"/>
      <c r="BA1" s="16"/>
      <c r="BB1" s="16"/>
      <c r="BC1" s="16"/>
      <c r="BD1" s="18"/>
      <c r="BE1" s="18"/>
      <c r="BF1" s="16"/>
      <c r="BG1" s="16"/>
      <c r="BH1" s="16"/>
      <c r="BI1" s="16"/>
      <c r="BJ1" s="18"/>
      <c r="BK1" s="18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8"/>
      <c r="BY1" s="18"/>
      <c r="BZ1" s="18"/>
      <c r="CA1" s="18"/>
    </row>
    <row r="2" spans="1:83" s="19" customFormat="1" ht="23.25" customHeight="1" thickTop="1" thickBot="1" x14ac:dyDescent="0.25">
      <c r="A2" s="328" t="s">
        <v>44</v>
      </c>
      <c r="B2" s="329"/>
      <c r="C2" s="330"/>
      <c r="D2" s="323" t="s">
        <v>2</v>
      </c>
      <c r="E2" s="324"/>
      <c r="F2" s="324"/>
      <c r="G2" s="324"/>
      <c r="H2" s="324"/>
      <c r="I2" s="325"/>
      <c r="J2" s="323" t="s">
        <v>3</v>
      </c>
      <c r="K2" s="324"/>
      <c r="L2" s="324"/>
      <c r="M2" s="324"/>
      <c r="N2" s="324"/>
      <c r="O2" s="325"/>
      <c r="P2" s="323" t="s">
        <v>4</v>
      </c>
      <c r="Q2" s="324"/>
      <c r="R2" s="324"/>
      <c r="S2" s="324"/>
      <c r="T2" s="324"/>
      <c r="U2" s="325"/>
      <c r="V2" s="323" t="s">
        <v>5</v>
      </c>
      <c r="W2" s="324"/>
      <c r="X2" s="324"/>
      <c r="Y2" s="324"/>
      <c r="Z2" s="324"/>
      <c r="AA2" s="324"/>
      <c r="AB2" s="323" t="s">
        <v>6</v>
      </c>
      <c r="AC2" s="324"/>
      <c r="AD2" s="324"/>
      <c r="AE2" s="324"/>
      <c r="AF2" s="324"/>
      <c r="AG2" s="324"/>
      <c r="AH2" s="323" t="s">
        <v>7</v>
      </c>
      <c r="AI2" s="324"/>
      <c r="AJ2" s="324"/>
      <c r="AK2" s="324"/>
      <c r="AL2" s="324"/>
      <c r="AM2" s="324"/>
      <c r="AN2" s="323" t="s">
        <v>8</v>
      </c>
      <c r="AO2" s="324"/>
      <c r="AP2" s="324"/>
      <c r="AQ2" s="324"/>
      <c r="AR2" s="324"/>
      <c r="AS2" s="324"/>
      <c r="AT2" s="323" t="s">
        <v>9</v>
      </c>
      <c r="AU2" s="324"/>
      <c r="AV2" s="324"/>
      <c r="AW2" s="324"/>
      <c r="AX2" s="324"/>
      <c r="AY2" s="324"/>
      <c r="AZ2" s="323" t="s">
        <v>10</v>
      </c>
      <c r="BA2" s="324"/>
      <c r="BB2" s="324"/>
      <c r="BC2" s="324"/>
      <c r="BD2" s="324"/>
      <c r="BE2" s="324"/>
      <c r="BF2" s="323" t="s">
        <v>11</v>
      </c>
      <c r="BG2" s="324"/>
      <c r="BH2" s="324"/>
      <c r="BI2" s="324"/>
      <c r="BJ2" s="324"/>
      <c r="BK2" s="325"/>
      <c r="BL2" s="323" t="s">
        <v>12</v>
      </c>
      <c r="BM2" s="324"/>
      <c r="BN2" s="324"/>
      <c r="BO2" s="324"/>
      <c r="BP2" s="324"/>
      <c r="BQ2" s="325"/>
      <c r="BR2" s="323" t="s">
        <v>13</v>
      </c>
      <c r="BS2" s="324"/>
      <c r="BT2" s="324"/>
      <c r="BU2" s="324"/>
      <c r="BV2" s="324"/>
      <c r="BW2" s="325"/>
      <c r="BX2" s="331" t="s">
        <v>14</v>
      </c>
      <c r="BY2" s="322"/>
      <c r="BZ2" s="321" t="s">
        <v>15</v>
      </c>
      <c r="CA2" s="322"/>
    </row>
    <row r="3" spans="1:83" s="19" customFormat="1" ht="12.75" thickTop="1" thickBot="1" x14ac:dyDescent="0.25">
      <c r="A3" s="316" t="s">
        <v>45</v>
      </c>
      <c r="B3" s="316"/>
      <c r="C3" s="22" t="s">
        <v>46</v>
      </c>
      <c r="D3" s="21" t="s">
        <v>17</v>
      </c>
      <c r="E3" s="157" t="s">
        <v>240</v>
      </c>
      <c r="F3" s="21" t="s">
        <v>18</v>
      </c>
      <c r="G3" s="157" t="s">
        <v>240</v>
      </c>
      <c r="H3" s="42" t="s">
        <v>47</v>
      </c>
      <c r="I3" s="42" t="s">
        <v>48</v>
      </c>
      <c r="J3" s="21" t="s">
        <v>17</v>
      </c>
      <c r="K3" s="157" t="s">
        <v>240</v>
      </c>
      <c r="L3" s="21" t="s">
        <v>18</v>
      </c>
      <c r="M3" s="157" t="s">
        <v>240</v>
      </c>
      <c r="N3" s="42" t="s">
        <v>47</v>
      </c>
      <c r="O3" s="42" t="s">
        <v>48</v>
      </c>
      <c r="P3" s="21" t="s">
        <v>17</v>
      </c>
      <c r="Q3" s="157" t="s">
        <v>240</v>
      </c>
      <c r="R3" s="21" t="s">
        <v>18</v>
      </c>
      <c r="S3" s="157" t="s">
        <v>240</v>
      </c>
      <c r="T3" s="42" t="s">
        <v>47</v>
      </c>
      <c r="U3" s="42" t="s">
        <v>48</v>
      </c>
      <c r="V3" s="21" t="s">
        <v>17</v>
      </c>
      <c r="W3" s="157" t="s">
        <v>240</v>
      </c>
      <c r="X3" s="21" t="s">
        <v>18</v>
      </c>
      <c r="Y3" s="157" t="s">
        <v>240</v>
      </c>
      <c r="Z3" s="22" t="s">
        <v>47</v>
      </c>
      <c r="AA3" s="20" t="s">
        <v>48</v>
      </c>
      <c r="AB3" s="21" t="s">
        <v>17</v>
      </c>
      <c r="AC3" s="157" t="s">
        <v>240</v>
      </c>
      <c r="AD3" s="21" t="s">
        <v>18</v>
      </c>
      <c r="AE3" s="157" t="s">
        <v>240</v>
      </c>
      <c r="AF3" s="22" t="s">
        <v>47</v>
      </c>
      <c r="AG3" s="20" t="s">
        <v>48</v>
      </c>
      <c r="AH3" s="21" t="s">
        <v>17</v>
      </c>
      <c r="AI3" s="157" t="s">
        <v>240</v>
      </c>
      <c r="AJ3" s="21" t="s">
        <v>18</v>
      </c>
      <c r="AK3" s="157" t="s">
        <v>240</v>
      </c>
      <c r="AL3" s="42" t="s">
        <v>47</v>
      </c>
      <c r="AM3" s="42" t="s">
        <v>48</v>
      </c>
      <c r="AN3" s="21" t="s">
        <v>17</v>
      </c>
      <c r="AO3" s="157" t="s">
        <v>240</v>
      </c>
      <c r="AP3" s="21" t="s">
        <v>18</v>
      </c>
      <c r="AQ3" s="157" t="s">
        <v>240</v>
      </c>
      <c r="AR3" s="42" t="s">
        <v>47</v>
      </c>
      <c r="AS3" s="152" t="s">
        <v>48</v>
      </c>
      <c r="AT3" s="21" t="s">
        <v>17</v>
      </c>
      <c r="AU3" s="157" t="s">
        <v>240</v>
      </c>
      <c r="AV3" s="21" t="s">
        <v>18</v>
      </c>
      <c r="AW3" s="157" t="s">
        <v>240</v>
      </c>
      <c r="AX3" s="42" t="s">
        <v>47</v>
      </c>
      <c r="AY3" s="152" t="s">
        <v>48</v>
      </c>
      <c r="AZ3" s="21" t="s">
        <v>17</v>
      </c>
      <c r="BA3" s="157" t="s">
        <v>240</v>
      </c>
      <c r="BB3" s="21" t="s">
        <v>18</v>
      </c>
      <c r="BC3" s="157" t="s">
        <v>240</v>
      </c>
      <c r="BD3" s="42" t="s">
        <v>47</v>
      </c>
      <c r="BE3" s="152" t="s">
        <v>48</v>
      </c>
      <c r="BF3" s="21" t="s">
        <v>17</v>
      </c>
      <c r="BG3" s="157" t="s">
        <v>240</v>
      </c>
      <c r="BH3" s="21" t="s">
        <v>18</v>
      </c>
      <c r="BI3" s="157" t="s">
        <v>240</v>
      </c>
      <c r="BJ3" s="42" t="s">
        <v>47</v>
      </c>
      <c r="BK3" s="152" t="s">
        <v>48</v>
      </c>
      <c r="BL3" s="21" t="s">
        <v>17</v>
      </c>
      <c r="BM3" s="157" t="s">
        <v>240</v>
      </c>
      <c r="BN3" s="21" t="s">
        <v>18</v>
      </c>
      <c r="BO3" s="157" t="s">
        <v>240</v>
      </c>
      <c r="BP3" s="42" t="s">
        <v>47</v>
      </c>
      <c r="BQ3" s="152" t="s">
        <v>48</v>
      </c>
      <c r="BR3" s="21" t="s">
        <v>17</v>
      </c>
      <c r="BS3" s="157" t="s">
        <v>240</v>
      </c>
      <c r="BT3" s="21" t="s">
        <v>18</v>
      </c>
      <c r="BU3" s="157" t="s">
        <v>240</v>
      </c>
      <c r="BV3" s="42" t="s">
        <v>47</v>
      </c>
      <c r="BW3" s="152" t="s">
        <v>48</v>
      </c>
      <c r="BX3" s="57" t="s">
        <v>47</v>
      </c>
      <c r="BY3" s="58" t="s">
        <v>49</v>
      </c>
      <c r="BZ3" s="40" t="s">
        <v>47</v>
      </c>
      <c r="CA3" s="41" t="s">
        <v>49</v>
      </c>
    </row>
    <row r="4" spans="1:83" s="19" customFormat="1" ht="16.5" customHeight="1" x14ac:dyDescent="0.2">
      <c r="A4" s="319" t="s">
        <v>50</v>
      </c>
      <c r="B4" s="148" t="s">
        <v>51</v>
      </c>
      <c r="C4" s="158" t="s">
        <v>52</v>
      </c>
      <c r="D4" s="180">
        <v>44</v>
      </c>
      <c r="E4" s="171">
        <f>D4/H4</f>
        <v>0.21782178217821782</v>
      </c>
      <c r="F4" s="181">
        <v>158</v>
      </c>
      <c r="G4" s="174">
        <f>F4/H4</f>
        <v>0.78217821782178221</v>
      </c>
      <c r="H4" s="182">
        <f>SUM(D4,F4)</f>
        <v>202</v>
      </c>
      <c r="I4" s="153">
        <f>H4</f>
        <v>202</v>
      </c>
      <c r="J4" s="215">
        <v>45</v>
      </c>
      <c r="K4" s="179">
        <f>J4/N4</f>
        <v>0.22167487684729065</v>
      </c>
      <c r="L4" s="149">
        <v>158</v>
      </c>
      <c r="M4" s="216">
        <f>L4/N4</f>
        <v>0.77832512315270941</v>
      </c>
      <c r="N4" s="182">
        <f>SUM(J4,L4)</f>
        <v>203</v>
      </c>
      <c r="O4" s="153">
        <f>N4</f>
        <v>203</v>
      </c>
      <c r="P4" s="215">
        <v>45</v>
      </c>
      <c r="Q4" s="179">
        <f>P4/T4</f>
        <v>0.22058823529411764</v>
      </c>
      <c r="R4" s="149">
        <v>159</v>
      </c>
      <c r="S4" s="216">
        <f>R4/T4</f>
        <v>0.77941176470588236</v>
      </c>
      <c r="T4" s="182">
        <f>SUM(P4,R4)</f>
        <v>204</v>
      </c>
      <c r="U4" s="153">
        <f>T4</f>
        <v>204</v>
      </c>
      <c r="V4" s="224">
        <v>45</v>
      </c>
      <c r="W4" s="171">
        <f>V4/Z4</f>
        <v>0.22058823529411764</v>
      </c>
      <c r="X4" s="181">
        <v>159</v>
      </c>
      <c r="Y4" s="174">
        <f>X4/Z4</f>
        <v>0.77941176470588236</v>
      </c>
      <c r="Z4" s="182">
        <f>SUM(V4,X4)</f>
        <v>204</v>
      </c>
      <c r="AA4" s="153">
        <f>Z4</f>
        <v>204</v>
      </c>
      <c r="AB4" s="224">
        <v>45</v>
      </c>
      <c r="AC4" s="171">
        <f>AB4/AF4</f>
        <v>0.22058823529411764</v>
      </c>
      <c r="AD4" s="181">
        <v>159</v>
      </c>
      <c r="AE4" s="174">
        <f>AD4/AF4</f>
        <v>0.77941176470588236</v>
      </c>
      <c r="AF4" s="182">
        <f>SUM(AB4,AD4)</f>
        <v>204</v>
      </c>
      <c r="AG4" s="153">
        <f>AF4</f>
        <v>204</v>
      </c>
      <c r="AH4" s="224">
        <v>45</v>
      </c>
      <c r="AI4" s="179">
        <f>IFERROR(AH4/AL4,0)</f>
        <v>0.21844660194174756</v>
      </c>
      <c r="AJ4" s="149">
        <v>161</v>
      </c>
      <c r="AK4" s="216">
        <f>IFERROR(AJ4/AL4,0)</f>
        <v>0.78155339805825241</v>
      </c>
      <c r="AL4" s="182">
        <f>SUM(AH4,AJ4)</f>
        <v>206</v>
      </c>
      <c r="AM4" s="153">
        <f>AL4</f>
        <v>206</v>
      </c>
      <c r="AN4" s="215">
        <v>45</v>
      </c>
      <c r="AO4" s="179">
        <f>IF(AR4=0,0,AN4/AR4)</f>
        <v>0.21844660194174756</v>
      </c>
      <c r="AP4" s="149">
        <v>161</v>
      </c>
      <c r="AQ4" s="216">
        <f>IF(AR4=0,0,AP4/AR4)</f>
        <v>0.78155339805825241</v>
      </c>
      <c r="AR4" s="182">
        <f>SUM(AN4,AP4)</f>
        <v>206</v>
      </c>
      <c r="AS4" s="153">
        <f>AR4</f>
        <v>206</v>
      </c>
      <c r="AT4" s="215">
        <v>45</v>
      </c>
      <c r="AU4" s="179">
        <f>IF(AX4=0,0,AT4/AX4)</f>
        <v>0.21739130434782608</v>
      </c>
      <c r="AV4" s="149">
        <v>162</v>
      </c>
      <c r="AW4" s="216">
        <f>IF(AX4=0,0,AV4/AX4)</f>
        <v>0.78260869565217395</v>
      </c>
      <c r="AX4" s="182">
        <f>SUM(AT4,AV4)</f>
        <v>207</v>
      </c>
      <c r="AY4" s="153">
        <f>AX4</f>
        <v>207</v>
      </c>
      <c r="AZ4" s="215">
        <v>47</v>
      </c>
      <c r="BA4" s="179">
        <f>IF(BD4=0,0,AZ4/BD4)</f>
        <v>0.22274881516587677</v>
      </c>
      <c r="BB4" s="149">
        <v>164</v>
      </c>
      <c r="BC4" s="216">
        <f>IF(BD4=0,0,BB4/BD4)</f>
        <v>0.77725118483412325</v>
      </c>
      <c r="BD4" s="182">
        <f>SUM(AZ4,BB4)</f>
        <v>211</v>
      </c>
      <c r="BE4" s="153">
        <f>BD4</f>
        <v>211</v>
      </c>
      <c r="BF4" s="215">
        <v>46</v>
      </c>
      <c r="BG4" s="179">
        <f>BF4/BJ4</f>
        <v>0.22330097087378642</v>
      </c>
      <c r="BH4" s="286">
        <v>160</v>
      </c>
      <c r="BI4" s="216">
        <f>BH4/BJ4</f>
        <v>0.77669902912621358</v>
      </c>
      <c r="BJ4" s="182">
        <f>SUM(BF4,BH4)</f>
        <v>206</v>
      </c>
      <c r="BK4" s="153">
        <f>BJ4</f>
        <v>206</v>
      </c>
      <c r="BL4" s="215">
        <v>48</v>
      </c>
      <c r="BM4" s="179">
        <f>BL4/BP4</f>
        <v>0.22966507177033493</v>
      </c>
      <c r="BN4" s="149">
        <v>161</v>
      </c>
      <c r="BO4" s="216">
        <f>BN4/BP4</f>
        <v>0.77033492822966509</v>
      </c>
      <c r="BP4" s="182">
        <f>SUM(BL4,BN4)</f>
        <v>209</v>
      </c>
      <c r="BQ4" s="153">
        <f>BP4</f>
        <v>209</v>
      </c>
      <c r="BR4" s="215">
        <v>48</v>
      </c>
      <c r="BS4" s="179">
        <f>BR4/BV4</f>
        <v>0.22966507177033493</v>
      </c>
      <c r="BT4" s="149">
        <v>161</v>
      </c>
      <c r="BU4" s="216">
        <f>BT4/BV4</f>
        <v>0.77033492822966509</v>
      </c>
      <c r="BV4" s="182">
        <f>SUM(BR4,BT4)</f>
        <v>209</v>
      </c>
      <c r="BW4" s="153">
        <f t="shared" ref="BW4:BW5" si="0">BV4</f>
        <v>209</v>
      </c>
      <c r="BX4" s="266">
        <f>BV4-BP4</f>
        <v>0</v>
      </c>
      <c r="BY4" s="267">
        <f>BW4-BQ4</f>
        <v>0</v>
      </c>
      <c r="BZ4" s="266">
        <f>BV4-H4</f>
        <v>7</v>
      </c>
      <c r="CA4" s="267">
        <f>BW4-I4</f>
        <v>7</v>
      </c>
      <c r="CB4" s="283">
        <v>202</v>
      </c>
      <c r="CE4" s="19">
        <v>202</v>
      </c>
    </row>
    <row r="5" spans="1:83" s="19" customFormat="1" ht="16.5" customHeight="1" x14ac:dyDescent="0.2">
      <c r="A5" s="320"/>
      <c r="B5" s="23" t="s">
        <v>53</v>
      </c>
      <c r="C5" s="159" t="s">
        <v>52</v>
      </c>
      <c r="D5" s="113">
        <v>178</v>
      </c>
      <c r="E5" s="172">
        <f t="shared" ref="E5:E10" si="1">D5/H5</f>
        <v>0.41882352941176471</v>
      </c>
      <c r="F5" s="112">
        <v>247</v>
      </c>
      <c r="G5" s="175">
        <f t="shared" ref="G5:G10" si="2">F5/H5</f>
        <v>0.58117647058823529</v>
      </c>
      <c r="H5" s="183">
        <f t="shared" ref="H5:H10" si="3">SUM(D5,F5)</f>
        <v>425</v>
      </c>
      <c r="I5" s="55">
        <f>H5</f>
        <v>425</v>
      </c>
      <c r="J5" s="217">
        <v>177</v>
      </c>
      <c r="K5" s="194">
        <f t="shared" ref="K5:K10" si="4">J5/N5</f>
        <v>0.41745283018867924</v>
      </c>
      <c r="L5" s="144">
        <v>247</v>
      </c>
      <c r="M5" s="218">
        <f t="shared" ref="M5:M10" si="5">L5/N5</f>
        <v>0.58254716981132071</v>
      </c>
      <c r="N5" s="183">
        <f t="shared" ref="N5:N10" si="6">SUM(J5,L5)</f>
        <v>424</v>
      </c>
      <c r="O5" s="55">
        <f>N5</f>
        <v>424</v>
      </c>
      <c r="P5" s="217">
        <v>192</v>
      </c>
      <c r="Q5" s="194">
        <f t="shared" ref="Q5:Q10" si="7">P5/T5</f>
        <v>0.43049327354260092</v>
      </c>
      <c r="R5" s="144">
        <v>254</v>
      </c>
      <c r="S5" s="218">
        <f t="shared" ref="S5:S10" si="8">R5/T5</f>
        <v>0.56950672645739908</v>
      </c>
      <c r="T5" s="183">
        <f t="shared" ref="T5:T10" si="9">SUM(P5,R5)</f>
        <v>446</v>
      </c>
      <c r="U5" s="55">
        <f>T5</f>
        <v>446</v>
      </c>
      <c r="V5" s="219">
        <v>192</v>
      </c>
      <c r="W5" s="172">
        <f t="shared" ref="W5:W10" si="10">V5/Z5</f>
        <v>0.42572062084257206</v>
      </c>
      <c r="X5" s="112">
        <v>259</v>
      </c>
      <c r="Y5" s="175">
        <f t="shared" ref="Y5:Y10" si="11">X5/Z5</f>
        <v>0.57427937915742788</v>
      </c>
      <c r="Z5" s="183">
        <f t="shared" ref="Z5:Z10" si="12">SUM(V5,X5)</f>
        <v>451</v>
      </c>
      <c r="AA5" s="55">
        <f>Z5</f>
        <v>451</v>
      </c>
      <c r="AB5" s="219">
        <v>192</v>
      </c>
      <c r="AC5" s="172">
        <f t="shared" ref="AC5:AC10" si="13">AB5/AF5</f>
        <v>0.42572062084257206</v>
      </c>
      <c r="AD5" s="112">
        <v>259</v>
      </c>
      <c r="AE5" s="175">
        <f t="shared" ref="AE5:AE10" si="14">AD5/AF5</f>
        <v>0.57427937915742788</v>
      </c>
      <c r="AF5" s="183">
        <f t="shared" ref="AF5:AF10" si="15">SUM(AB5,AD5)</f>
        <v>451</v>
      </c>
      <c r="AG5" s="55">
        <f>AF5</f>
        <v>451</v>
      </c>
      <c r="AH5" s="219">
        <v>194</v>
      </c>
      <c r="AI5" s="194">
        <f t="shared" ref="AI5:AI10" si="16">IFERROR(AH5/AL5,0)</f>
        <v>0.42825607064017662</v>
      </c>
      <c r="AJ5" s="144">
        <v>259</v>
      </c>
      <c r="AK5" s="218">
        <f t="shared" ref="AK5:AK10" si="17">IFERROR(AJ5/AL5,0)</f>
        <v>0.57174392935982343</v>
      </c>
      <c r="AL5" s="183">
        <f t="shared" ref="AL5:AL10" si="18">SUM(AH5,AJ5)</f>
        <v>453</v>
      </c>
      <c r="AM5" s="55">
        <f>AL5</f>
        <v>453</v>
      </c>
      <c r="AN5" s="217">
        <v>195</v>
      </c>
      <c r="AO5" s="194">
        <f t="shared" ref="AO5:AO10" si="19">IF(AR5=0,0,AN5/AR5)</f>
        <v>0.43141592920353983</v>
      </c>
      <c r="AP5" s="144">
        <v>257</v>
      </c>
      <c r="AQ5" s="218">
        <f t="shared" ref="AQ5:AQ10" si="20">IF(AR5=0,0,AP5/AR5)</f>
        <v>0.56858407079646023</v>
      </c>
      <c r="AR5" s="183">
        <f t="shared" ref="AR5:AR10" si="21">SUM(AN5,AP5)</f>
        <v>452</v>
      </c>
      <c r="AS5" s="55">
        <f>AR5</f>
        <v>452</v>
      </c>
      <c r="AT5" s="217">
        <v>195</v>
      </c>
      <c r="AU5" s="194">
        <f t="shared" ref="AU5:AU10" si="22">IF(AX5=0,0,AT5/AX5)</f>
        <v>0.43237250554323725</v>
      </c>
      <c r="AV5" s="144">
        <v>256</v>
      </c>
      <c r="AW5" s="218">
        <f t="shared" ref="AW5:AW10" si="23">IF(AX5=0,0,AV5/AX5)</f>
        <v>0.56762749445676275</v>
      </c>
      <c r="AX5" s="183">
        <f t="shared" ref="AX5:AX10" si="24">SUM(AT5,AV5)</f>
        <v>451</v>
      </c>
      <c r="AY5" s="55">
        <f>AX5</f>
        <v>451</v>
      </c>
      <c r="AZ5" s="217">
        <v>193</v>
      </c>
      <c r="BA5" s="194">
        <f t="shared" ref="BA5:BA10" si="25">IF(BD5=0,0,AZ5/BD5)</f>
        <v>0.43273542600896858</v>
      </c>
      <c r="BB5" s="144">
        <v>253</v>
      </c>
      <c r="BC5" s="218">
        <f t="shared" ref="BC5:BC10" si="26">IF(BD5=0,0,BB5/BD5)</f>
        <v>0.56726457399103136</v>
      </c>
      <c r="BD5" s="183">
        <f t="shared" ref="BD5:BD10" si="27">SUM(AZ5,BB5)</f>
        <v>446</v>
      </c>
      <c r="BE5" s="55">
        <f>BD5</f>
        <v>446</v>
      </c>
      <c r="BF5" s="217">
        <v>190</v>
      </c>
      <c r="BG5" s="194">
        <f t="shared" ref="BG5:BG31" si="28">BF5/BJ5</f>
        <v>0.43378995433789952</v>
      </c>
      <c r="BH5" s="77">
        <v>248</v>
      </c>
      <c r="BI5" s="218">
        <f t="shared" ref="BI5:BI31" si="29">BH5/BJ5</f>
        <v>0.56621004566210043</v>
      </c>
      <c r="BJ5" s="183">
        <f t="shared" ref="BJ5:BJ10" si="30">SUM(BF5,BH5)</f>
        <v>438</v>
      </c>
      <c r="BK5" s="55">
        <f>BJ5</f>
        <v>438</v>
      </c>
      <c r="BL5" s="217">
        <v>188</v>
      </c>
      <c r="BM5" s="194">
        <f t="shared" ref="BM5:BM15" si="31">BL5/BP5</f>
        <v>0.43218390804597701</v>
      </c>
      <c r="BN5" s="144">
        <v>247</v>
      </c>
      <c r="BO5" s="218">
        <f t="shared" ref="BO5:BO15" si="32">BN5/BP5</f>
        <v>0.56781609195402294</v>
      </c>
      <c r="BP5" s="183">
        <f t="shared" ref="BP5:BP10" si="33">SUM(BL5,BN5)</f>
        <v>435</v>
      </c>
      <c r="BQ5" s="55">
        <f>BP5</f>
        <v>435</v>
      </c>
      <c r="BR5" s="217">
        <v>187</v>
      </c>
      <c r="BS5" s="194">
        <f t="shared" ref="BS5:BS15" si="34">BR5/BV5</f>
        <v>0.43087557603686638</v>
      </c>
      <c r="BT5" s="144">
        <v>247</v>
      </c>
      <c r="BU5" s="218">
        <f t="shared" ref="BU5:BU15" si="35">BT5/BV5</f>
        <v>0.56912442396313367</v>
      </c>
      <c r="BV5" s="183">
        <f t="shared" ref="BV5:BV10" si="36">SUM(BR5,BT5)</f>
        <v>434</v>
      </c>
      <c r="BW5" s="55">
        <f t="shared" si="0"/>
        <v>434</v>
      </c>
      <c r="BX5" s="264">
        <f>BV5-BP5</f>
        <v>-1</v>
      </c>
      <c r="BY5" s="265">
        <f t="shared" ref="BY5:BY10" si="37">BW5-BQ5</f>
        <v>-1</v>
      </c>
      <c r="BZ5" s="264">
        <f t="shared" ref="BZ5:BZ10" si="38">BV5-H5</f>
        <v>9</v>
      </c>
      <c r="CA5" s="265">
        <f t="shared" ref="CA5:CA9" si="39">BW5-I5</f>
        <v>9</v>
      </c>
      <c r="CB5" s="284">
        <v>422</v>
      </c>
      <c r="CE5" s="19">
        <v>422</v>
      </c>
    </row>
    <row r="6" spans="1:83" s="19" customFormat="1" ht="16.5" customHeight="1" x14ac:dyDescent="0.2">
      <c r="A6" s="320"/>
      <c r="B6" s="23" t="s">
        <v>53</v>
      </c>
      <c r="C6" s="159" t="s">
        <v>56</v>
      </c>
      <c r="D6" s="113">
        <v>0</v>
      </c>
      <c r="E6" s="172">
        <f t="shared" si="1"/>
        <v>0</v>
      </c>
      <c r="F6" s="112">
        <v>1</v>
      </c>
      <c r="G6" s="175">
        <f t="shared" si="2"/>
        <v>1</v>
      </c>
      <c r="H6" s="183">
        <f t="shared" ref="H6" si="40">SUM(D6,F6)</f>
        <v>1</v>
      </c>
      <c r="I6" s="55">
        <f>H6*0.32</f>
        <v>0.32</v>
      </c>
      <c r="J6" s="113">
        <v>0</v>
      </c>
      <c r="K6" s="172">
        <v>0</v>
      </c>
      <c r="L6" s="112">
        <v>1</v>
      </c>
      <c r="M6" s="175">
        <v>0</v>
      </c>
      <c r="N6" s="183">
        <f t="shared" si="6"/>
        <v>1</v>
      </c>
      <c r="O6" s="55">
        <f>N6*0.32</f>
        <v>0.32</v>
      </c>
      <c r="P6" s="113">
        <v>0</v>
      </c>
      <c r="Q6" s="172">
        <v>0</v>
      </c>
      <c r="R6" s="112">
        <v>1</v>
      </c>
      <c r="S6" s="175">
        <v>0</v>
      </c>
      <c r="T6" s="183">
        <f t="shared" si="9"/>
        <v>1</v>
      </c>
      <c r="U6" s="55">
        <f>T6*0.32</f>
        <v>0.32</v>
      </c>
      <c r="V6" s="113">
        <v>0</v>
      </c>
      <c r="W6" s="172">
        <v>0</v>
      </c>
      <c r="X6" s="112">
        <v>1</v>
      </c>
      <c r="Y6" s="175">
        <v>0</v>
      </c>
      <c r="Z6" s="183">
        <f t="shared" si="12"/>
        <v>1</v>
      </c>
      <c r="AA6" s="55">
        <f>Z6*0.32</f>
        <v>0.32</v>
      </c>
      <c r="AB6" s="113">
        <v>0</v>
      </c>
      <c r="AC6" s="172">
        <v>0</v>
      </c>
      <c r="AD6" s="112">
        <v>1</v>
      </c>
      <c r="AE6" s="218">
        <v>0</v>
      </c>
      <c r="AF6" s="183">
        <f t="shared" si="15"/>
        <v>1</v>
      </c>
      <c r="AG6" s="55">
        <f>AF6*0.32</f>
        <v>0.32</v>
      </c>
      <c r="AH6" s="219">
        <v>0</v>
      </c>
      <c r="AI6" s="194">
        <f t="shared" si="16"/>
        <v>0</v>
      </c>
      <c r="AJ6" s="144">
        <v>1</v>
      </c>
      <c r="AK6" s="218">
        <f t="shared" si="17"/>
        <v>1</v>
      </c>
      <c r="AL6" s="183">
        <f t="shared" si="18"/>
        <v>1</v>
      </c>
      <c r="AM6" s="55">
        <f>AL6*0.32</f>
        <v>0.32</v>
      </c>
      <c r="AN6" s="43">
        <v>0</v>
      </c>
      <c r="AO6" s="194">
        <f t="shared" si="19"/>
        <v>0</v>
      </c>
      <c r="AP6" s="144">
        <v>1</v>
      </c>
      <c r="AQ6" s="218">
        <f t="shared" si="20"/>
        <v>1</v>
      </c>
      <c r="AR6" s="183">
        <f t="shared" si="21"/>
        <v>1</v>
      </c>
      <c r="AS6" s="55">
        <f>AR6*0.32</f>
        <v>0.32</v>
      </c>
      <c r="AT6" s="43">
        <v>0</v>
      </c>
      <c r="AU6" s="194">
        <f t="shared" si="22"/>
        <v>0</v>
      </c>
      <c r="AV6" s="144">
        <v>1</v>
      </c>
      <c r="AW6" s="218">
        <f t="shared" si="23"/>
        <v>1</v>
      </c>
      <c r="AX6" s="183">
        <f t="shared" si="24"/>
        <v>1</v>
      </c>
      <c r="AY6" s="55">
        <f>AX6*0.32</f>
        <v>0.32</v>
      </c>
      <c r="AZ6" s="43">
        <v>0</v>
      </c>
      <c r="BA6" s="194">
        <f t="shared" si="25"/>
        <v>0</v>
      </c>
      <c r="BB6" s="144">
        <v>1</v>
      </c>
      <c r="BC6" s="218">
        <f t="shared" si="26"/>
        <v>1</v>
      </c>
      <c r="BD6" s="183">
        <f t="shared" si="27"/>
        <v>1</v>
      </c>
      <c r="BE6" s="55">
        <f>BD6*0.32</f>
        <v>0.32</v>
      </c>
      <c r="BF6" s="43">
        <v>0</v>
      </c>
      <c r="BG6" s="194">
        <f t="shared" si="28"/>
        <v>0</v>
      </c>
      <c r="BH6" s="77">
        <v>1</v>
      </c>
      <c r="BI6" s="218">
        <f t="shared" si="29"/>
        <v>1</v>
      </c>
      <c r="BJ6" s="183">
        <f t="shared" si="30"/>
        <v>1</v>
      </c>
      <c r="BK6" s="55">
        <f>BJ6*0.32</f>
        <v>0.32</v>
      </c>
      <c r="BL6" s="43">
        <v>0</v>
      </c>
      <c r="BM6" s="194">
        <f t="shared" si="31"/>
        <v>0</v>
      </c>
      <c r="BN6" s="144">
        <v>1</v>
      </c>
      <c r="BO6" s="218">
        <f t="shared" si="32"/>
        <v>1</v>
      </c>
      <c r="BP6" s="183">
        <f t="shared" si="33"/>
        <v>1</v>
      </c>
      <c r="BQ6" s="55">
        <f>BP6*0.32</f>
        <v>0.32</v>
      </c>
      <c r="BR6" s="43">
        <v>0</v>
      </c>
      <c r="BS6" s="194">
        <f t="shared" si="34"/>
        <v>0</v>
      </c>
      <c r="BT6" s="144">
        <v>1</v>
      </c>
      <c r="BU6" s="218">
        <f t="shared" si="35"/>
        <v>1</v>
      </c>
      <c r="BV6" s="183">
        <f t="shared" si="36"/>
        <v>1</v>
      </c>
      <c r="BW6" s="55">
        <f>BV6*0.32</f>
        <v>0.32</v>
      </c>
      <c r="BX6" s="264">
        <f t="shared" ref="BX6:BX10" si="41">BV6-BP6</f>
        <v>0</v>
      </c>
      <c r="BY6" s="265">
        <f t="shared" si="37"/>
        <v>0</v>
      </c>
      <c r="BZ6" s="264">
        <f t="shared" si="38"/>
        <v>0</v>
      </c>
      <c r="CA6" s="265">
        <f t="shared" si="39"/>
        <v>0</v>
      </c>
      <c r="CB6" s="284">
        <v>1</v>
      </c>
      <c r="CE6" s="19">
        <v>0.32</v>
      </c>
    </row>
    <row r="7" spans="1:83" s="19" customFormat="1" ht="16.5" customHeight="1" x14ac:dyDescent="0.2">
      <c r="A7" s="320"/>
      <c r="B7" s="23" t="s">
        <v>54</v>
      </c>
      <c r="C7" s="159" t="s">
        <v>52</v>
      </c>
      <c r="D7" s="113">
        <v>5</v>
      </c>
      <c r="E7" s="172">
        <f t="shared" si="1"/>
        <v>0.25</v>
      </c>
      <c r="F7" s="112">
        <v>15</v>
      </c>
      <c r="G7" s="175">
        <f t="shared" si="2"/>
        <v>0.75</v>
      </c>
      <c r="H7" s="183">
        <f t="shared" si="3"/>
        <v>20</v>
      </c>
      <c r="I7" s="55">
        <f>H7</f>
        <v>20</v>
      </c>
      <c r="J7" s="217">
        <v>5</v>
      </c>
      <c r="K7" s="194">
        <f t="shared" si="4"/>
        <v>0.25</v>
      </c>
      <c r="L7" s="144">
        <v>15</v>
      </c>
      <c r="M7" s="218">
        <f t="shared" si="5"/>
        <v>0.75</v>
      </c>
      <c r="N7" s="183">
        <f t="shared" si="6"/>
        <v>20</v>
      </c>
      <c r="O7" s="55">
        <f>N7</f>
        <v>20</v>
      </c>
      <c r="P7" s="217">
        <v>5</v>
      </c>
      <c r="Q7" s="194">
        <f t="shared" si="7"/>
        <v>0.25</v>
      </c>
      <c r="R7" s="144">
        <v>15</v>
      </c>
      <c r="S7" s="218">
        <f t="shared" si="8"/>
        <v>0.75</v>
      </c>
      <c r="T7" s="183">
        <f t="shared" si="9"/>
        <v>20</v>
      </c>
      <c r="U7" s="55">
        <f>T7</f>
        <v>20</v>
      </c>
      <c r="V7" s="219">
        <v>5</v>
      </c>
      <c r="W7" s="172">
        <f t="shared" si="10"/>
        <v>0.25</v>
      </c>
      <c r="X7" s="112">
        <v>15</v>
      </c>
      <c r="Y7" s="175">
        <f t="shared" si="11"/>
        <v>0.75</v>
      </c>
      <c r="Z7" s="183">
        <f t="shared" si="12"/>
        <v>20</v>
      </c>
      <c r="AA7" s="55">
        <f>Z7</f>
        <v>20</v>
      </c>
      <c r="AB7" s="219">
        <v>5</v>
      </c>
      <c r="AC7" s="172">
        <f t="shared" si="13"/>
        <v>0.26315789473684209</v>
      </c>
      <c r="AD7" s="112">
        <v>14</v>
      </c>
      <c r="AE7" s="175">
        <f t="shared" si="14"/>
        <v>0.73684210526315785</v>
      </c>
      <c r="AF7" s="183">
        <f t="shared" si="15"/>
        <v>19</v>
      </c>
      <c r="AG7" s="55">
        <f>AF7</f>
        <v>19</v>
      </c>
      <c r="AH7" s="219">
        <v>5</v>
      </c>
      <c r="AI7" s="194">
        <f t="shared" si="16"/>
        <v>0.26315789473684209</v>
      </c>
      <c r="AJ7" s="144">
        <v>14</v>
      </c>
      <c r="AK7" s="218">
        <f t="shared" si="17"/>
        <v>0.73684210526315785</v>
      </c>
      <c r="AL7" s="183">
        <f t="shared" si="18"/>
        <v>19</v>
      </c>
      <c r="AM7" s="55">
        <f>AL7</f>
        <v>19</v>
      </c>
      <c r="AN7" s="217">
        <v>5</v>
      </c>
      <c r="AO7" s="194">
        <f t="shared" si="19"/>
        <v>0.26315789473684209</v>
      </c>
      <c r="AP7" s="144">
        <v>14</v>
      </c>
      <c r="AQ7" s="218">
        <f t="shared" si="20"/>
        <v>0.73684210526315785</v>
      </c>
      <c r="AR7" s="183">
        <f t="shared" si="21"/>
        <v>19</v>
      </c>
      <c r="AS7" s="55">
        <f>AR7</f>
        <v>19</v>
      </c>
      <c r="AT7" s="217">
        <v>5</v>
      </c>
      <c r="AU7" s="194">
        <f t="shared" si="22"/>
        <v>0.26315789473684209</v>
      </c>
      <c r="AV7" s="144">
        <v>14</v>
      </c>
      <c r="AW7" s="218">
        <f t="shared" si="23"/>
        <v>0.73684210526315785</v>
      </c>
      <c r="AX7" s="183">
        <f t="shared" si="24"/>
        <v>19</v>
      </c>
      <c r="AY7" s="55">
        <f>AX7</f>
        <v>19</v>
      </c>
      <c r="AZ7" s="217">
        <v>5</v>
      </c>
      <c r="BA7" s="194">
        <f t="shared" si="25"/>
        <v>0.26315789473684209</v>
      </c>
      <c r="BB7" s="144">
        <v>14</v>
      </c>
      <c r="BC7" s="218">
        <f t="shared" si="26"/>
        <v>0.73684210526315785</v>
      </c>
      <c r="BD7" s="183">
        <f t="shared" si="27"/>
        <v>19</v>
      </c>
      <c r="BE7" s="55">
        <f>BD7</f>
        <v>19</v>
      </c>
      <c r="BF7" s="217">
        <v>5</v>
      </c>
      <c r="BG7" s="194">
        <f t="shared" si="28"/>
        <v>0.29411764705882354</v>
      </c>
      <c r="BH7" s="77">
        <v>12</v>
      </c>
      <c r="BI7" s="218">
        <f t="shared" si="29"/>
        <v>0.70588235294117652</v>
      </c>
      <c r="BJ7" s="183">
        <f t="shared" si="30"/>
        <v>17</v>
      </c>
      <c r="BK7" s="55">
        <f t="shared" ref="BK7:BK9" si="42">BJ7</f>
        <v>17</v>
      </c>
      <c r="BL7" s="217">
        <v>5</v>
      </c>
      <c r="BM7" s="194">
        <f t="shared" si="31"/>
        <v>0.29411764705882354</v>
      </c>
      <c r="BN7" s="144">
        <v>12</v>
      </c>
      <c r="BO7" s="218">
        <f t="shared" si="32"/>
        <v>0.70588235294117652</v>
      </c>
      <c r="BP7" s="183">
        <f t="shared" si="33"/>
        <v>17</v>
      </c>
      <c r="BQ7" s="55">
        <f>BP7</f>
        <v>17</v>
      </c>
      <c r="BR7" s="217">
        <v>5</v>
      </c>
      <c r="BS7" s="194">
        <f t="shared" si="34"/>
        <v>0.29411764705882354</v>
      </c>
      <c r="BT7" s="144">
        <v>12</v>
      </c>
      <c r="BU7" s="218">
        <f t="shared" si="35"/>
        <v>0.70588235294117652</v>
      </c>
      <c r="BV7" s="183">
        <f t="shared" si="36"/>
        <v>17</v>
      </c>
      <c r="BW7" s="55">
        <f t="shared" ref="BW7" si="43">BV7</f>
        <v>17</v>
      </c>
      <c r="BX7" s="264">
        <f t="shared" si="41"/>
        <v>0</v>
      </c>
      <c r="BY7" s="265">
        <f t="shared" si="37"/>
        <v>0</v>
      </c>
      <c r="BZ7" s="264">
        <f t="shared" si="38"/>
        <v>-3</v>
      </c>
      <c r="CA7" s="265">
        <f t="shared" si="39"/>
        <v>-3</v>
      </c>
      <c r="CB7" s="284">
        <v>20</v>
      </c>
      <c r="CE7" s="19">
        <v>20</v>
      </c>
    </row>
    <row r="8" spans="1:83" s="19" customFormat="1" ht="16.5" customHeight="1" x14ac:dyDescent="0.2">
      <c r="A8" s="320"/>
      <c r="B8" s="23" t="s">
        <v>54</v>
      </c>
      <c r="C8" s="159" t="s">
        <v>56</v>
      </c>
      <c r="D8" s="113">
        <v>0</v>
      </c>
      <c r="E8" s="172">
        <v>0</v>
      </c>
      <c r="F8" s="112">
        <v>0</v>
      </c>
      <c r="G8" s="175">
        <v>0</v>
      </c>
      <c r="H8" s="183">
        <f t="shared" si="3"/>
        <v>0</v>
      </c>
      <c r="I8" s="55">
        <f>H8*0.32</f>
        <v>0</v>
      </c>
      <c r="J8" s="219">
        <v>0</v>
      </c>
      <c r="K8" s="194">
        <v>0</v>
      </c>
      <c r="L8" s="112">
        <v>0</v>
      </c>
      <c r="M8" s="218">
        <v>0</v>
      </c>
      <c r="N8" s="183">
        <f t="shared" si="6"/>
        <v>0</v>
      </c>
      <c r="O8" s="55">
        <f>N8*0.32</f>
        <v>0</v>
      </c>
      <c r="P8" s="219">
        <v>0</v>
      </c>
      <c r="Q8" s="194">
        <v>0</v>
      </c>
      <c r="R8" s="144">
        <v>0</v>
      </c>
      <c r="S8" s="218">
        <v>0</v>
      </c>
      <c r="T8" s="183">
        <f t="shared" si="9"/>
        <v>0</v>
      </c>
      <c r="U8" s="55">
        <f>T8*0.32</f>
        <v>0</v>
      </c>
      <c r="V8" s="219">
        <v>0</v>
      </c>
      <c r="W8" s="172">
        <v>0</v>
      </c>
      <c r="X8" s="112">
        <v>0</v>
      </c>
      <c r="Y8" s="175">
        <v>0</v>
      </c>
      <c r="Z8" s="183">
        <f t="shared" si="12"/>
        <v>0</v>
      </c>
      <c r="AA8" s="55">
        <f>Z8*0.32</f>
        <v>0</v>
      </c>
      <c r="AB8" s="219">
        <v>0</v>
      </c>
      <c r="AC8" s="172">
        <v>0</v>
      </c>
      <c r="AD8" s="112">
        <v>0</v>
      </c>
      <c r="AE8" s="175">
        <v>0</v>
      </c>
      <c r="AF8" s="183">
        <f t="shared" si="15"/>
        <v>0</v>
      </c>
      <c r="AG8" s="55">
        <f>AF8*0.32</f>
        <v>0</v>
      </c>
      <c r="AH8" s="219">
        <v>0</v>
      </c>
      <c r="AI8" s="194">
        <f t="shared" si="16"/>
        <v>0</v>
      </c>
      <c r="AJ8" s="144">
        <v>0</v>
      </c>
      <c r="AK8" s="218">
        <f t="shared" si="17"/>
        <v>0</v>
      </c>
      <c r="AL8" s="183">
        <f t="shared" si="18"/>
        <v>0</v>
      </c>
      <c r="AM8" s="55">
        <f>AL8*0.32</f>
        <v>0</v>
      </c>
      <c r="AN8" s="217">
        <v>0</v>
      </c>
      <c r="AO8" s="194">
        <f t="shared" si="19"/>
        <v>0</v>
      </c>
      <c r="AP8" s="144">
        <v>0</v>
      </c>
      <c r="AQ8" s="218">
        <f t="shared" si="20"/>
        <v>0</v>
      </c>
      <c r="AR8" s="183">
        <f t="shared" si="21"/>
        <v>0</v>
      </c>
      <c r="AS8" s="55">
        <f>AR8*0.32</f>
        <v>0</v>
      </c>
      <c r="AT8" s="217">
        <v>0</v>
      </c>
      <c r="AU8" s="194">
        <f t="shared" si="22"/>
        <v>0</v>
      </c>
      <c r="AV8" s="144">
        <v>0</v>
      </c>
      <c r="AW8" s="218">
        <f t="shared" si="23"/>
        <v>0</v>
      </c>
      <c r="AX8" s="183">
        <f t="shared" si="24"/>
        <v>0</v>
      </c>
      <c r="AY8" s="55">
        <f>AX8*0.32</f>
        <v>0</v>
      </c>
      <c r="AZ8" s="217">
        <v>0</v>
      </c>
      <c r="BA8" s="194">
        <f t="shared" si="25"/>
        <v>0</v>
      </c>
      <c r="BB8" s="144">
        <v>0</v>
      </c>
      <c r="BC8" s="218">
        <f t="shared" si="26"/>
        <v>0</v>
      </c>
      <c r="BD8" s="183">
        <f t="shared" si="27"/>
        <v>0</v>
      </c>
      <c r="BE8" s="55">
        <f>BD8*0.32</f>
        <v>0</v>
      </c>
      <c r="BF8" s="217">
        <v>0</v>
      </c>
      <c r="BG8" s="194">
        <v>0</v>
      </c>
      <c r="BH8" s="77">
        <v>0</v>
      </c>
      <c r="BI8" s="218">
        <v>0</v>
      </c>
      <c r="BJ8" s="183">
        <f t="shared" si="30"/>
        <v>0</v>
      </c>
      <c r="BK8" s="55">
        <f>BJ8*0.32</f>
        <v>0</v>
      </c>
      <c r="BL8" s="217">
        <v>0</v>
      </c>
      <c r="BM8" s="194">
        <v>0</v>
      </c>
      <c r="BN8" s="144">
        <v>0</v>
      </c>
      <c r="BO8" s="218">
        <v>0</v>
      </c>
      <c r="BP8" s="183">
        <f t="shared" si="33"/>
        <v>0</v>
      </c>
      <c r="BQ8" s="55">
        <f>BP8*0.32</f>
        <v>0</v>
      </c>
      <c r="BR8" s="217">
        <v>0</v>
      </c>
      <c r="BS8" s="194">
        <v>0</v>
      </c>
      <c r="BT8" s="144">
        <v>0</v>
      </c>
      <c r="BU8" s="218">
        <v>0</v>
      </c>
      <c r="BV8" s="183">
        <f t="shared" si="36"/>
        <v>0</v>
      </c>
      <c r="BW8" s="55">
        <f>BV8*0.32</f>
        <v>0</v>
      </c>
      <c r="BX8" s="264">
        <f t="shared" si="41"/>
        <v>0</v>
      </c>
      <c r="BY8" s="265">
        <f t="shared" si="37"/>
        <v>0</v>
      </c>
      <c r="BZ8" s="264">
        <f t="shared" si="38"/>
        <v>0</v>
      </c>
      <c r="CA8" s="265">
        <f t="shared" si="39"/>
        <v>0</v>
      </c>
      <c r="CB8" s="284">
        <v>0</v>
      </c>
      <c r="CE8" s="19">
        <v>0</v>
      </c>
    </row>
    <row r="9" spans="1:83" s="19" customFormat="1" ht="16.5" customHeight="1" x14ac:dyDescent="0.2">
      <c r="A9" s="320"/>
      <c r="B9" s="23" t="s">
        <v>55</v>
      </c>
      <c r="C9" s="159" t="s">
        <v>52</v>
      </c>
      <c r="D9" s="113">
        <v>26</v>
      </c>
      <c r="E9" s="172">
        <f t="shared" si="1"/>
        <v>0.37681159420289856</v>
      </c>
      <c r="F9" s="112">
        <v>43</v>
      </c>
      <c r="G9" s="175">
        <f t="shared" si="2"/>
        <v>0.62318840579710144</v>
      </c>
      <c r="H9" s="183">
        <f t="shared" si="3"/>
        <v>69</v>
      </c>
      <c r="I9" s="55">
        <f>H9</f>
        <v>69</v>
      </c>
      <c r="J9" s="217">
        <v>26</v>
      </c>
      <c r="K9" s="194">
        <f t="shared" si="4"/>
        <v>0.37681159420289856</v>
      </c>
      <c r="L9" s="144">
        <v>43</v>
      </c>
      <c r="M9" s="218">
        <f t="shared" si="5"/>
        <v>0.62318840579710144</v>
      </c>
      <c r="N9" s="183">
        <f t="shared" si="6"/>
        <v>69</v>
      </c>
      <c r="O9" s="55">
        <f>N9</f>
        <v>69</v>
      </c>
      <c r="P9" s="217">
        <v>26</v>
      </c>
      <c r="Q9" s="194">
        <f t="shared" si="7"/>
        <v>0.37681159420289856</v>
      </c>
      <c r="R9" s="144">
        <v>43</v>
      </c>
      <c r="S9" s="218">
        <f t="shared" si="8"/>
        <v>0.62318840579710144</v>
      </c>
      <c r="T9" s="183">
        <f t="shared" si="9"/>
        <v>69</v>
      </c>
      <c r="U9" s="55">
        <f>T9</f>
        <v>69</v>
      </c>
      <c r="V9" s="219">
        <v>26</v>
      </c>
      <c r="W9" s="172">
        <f t="shared" si="10"/>
        <v>0.37681159420289856</v>
      </c>
      <c r="X9" s="112">
        <v>43</v>
      </c>
      <c r="Y9" s="175">
        <f t="shared" si="11"/>
        <v>0.62318840579710144</v>
      </c>
      <c r="Z9" s="183">
        <f t="shared" si="12"/>
        <v>69</v>
      </c>
      <c r="AA9" s="55">
        <f>Z9</f>
        <v>69</v>
      </c>
      <c r="AB9" s="219">
        <v>26</v>
      </c>
      <c r="AC9" s="172">
        <f t="shared" si="13"/>
        <v>0.37681159420289856</v>
      </c>
      <c r="AD9" s="112">
        <v>43</v>
      </c>
      <c r="AE9" s="175">
        <f t="shared" si="14"/>
        <v>0.62318840579710144</v>
      </c>
      <c r="AF9" s="183">
        <f t="shared" si="15"/>
        <v>69</v>
      </c>
      <c r="AG9" s="55">
        <f>AF9</f>
        <v>69</v>
      </c>
      <c r="AH9" s="219">
        <v>25</v>
      </c>
      <c r="AI9" s="194">
        <f t="shared" si="16"/>
        <v>0.37878787878787878</v>
      </c>
      <c r="AJ9" s="144">
        <v>41</v>
      </c>
      <c r="AK9" s="218">
        <f t="shared" si="17"/>
        <v>0.62121212121212122</v>
      </c>
      <c r="AL9" s="183">
        <f t="shared" si="18"/>
        <v>66</v>
      </c>
      <c r="AM9" s="55">
        <f>AL9</f>
        <v>66</v>
      </c>
      <c r="AN9" s="217">
        <v>25</v>
      </c>
      <c r="AO9" s="194">
        <f t="shared" si="19"/>
        <v>0.37878787878787878</v>
      </c>
      <c r="AP9" s="144">
        <v>41</v>
      </c>
      <c r="AQ9" s="218">
        <f t="shared" si="20"/>
        <v>0.62121212121212122</v>
      </c>
      <c r="AR9" s="183">
        <f t="shared" si="21"/>
        <v>66</v>
      </c>
      <c r="AS9" s="55">
        <f>AR9</f>
        <v>66</v>
      </c>
      <c r="AT9" s="217">
        <v>25</v>
      </c>
      <c r="AU9" s="194">
        <f t="shared" si="22"/>
        <v>0.37878787878787878</v>
      </c>
      <c r="AV9" s="144">
        <v>41</v>
      </c>
      <c r="AW9" s="218">
        <f t="shared" si="23"/>
        <v>0.62121212121212122</v>
      </c>
      <c r="AX9" s="183">
        <f t="shared" si="24"/>
        <v>66</v>
      </c>
      <c r="AY9" s="55">
        <f>AX9</f>
        <v>66</v>
      </c>
      <c r="AZ9" s="217">
        <v>25</v>
      </c>
      <c r="BA9" s="194">
        <f t="shared" si="25"/>
        <v>0.37878787878787878</v>
      </c>
      <c r="BB9" s="144">
        <v>41</v>
      </c>
      <c r="BC9" s="218">
        <f t="shared" si="26"/>
        <v>0.62121212121212122</v>
      </c>
      <c r="BD9" s="183">
        <f t="shared" si="27"/>
        <v>66</v>
      </c>
      <c r="BE9" s="55">
        <f>BD9</f>
        <v>66</v>
      </c>
      <c r="BF9" s="217">
        <v>24</v>
      </c>
      <c r="BG9" s="194">
        <f t="shared" si="28"/>
        <v>0.38709677419354838</v>
      </c>
      <c r="BH9" s="77">
        <v>38</v>
      </c>
      <c r="BI9" s="218">
        <f t="shared" si="29"/>
        <v>0.61290322580645162</v>
      </c>
      <c r="BJ9" s="183">
        <f t="shared" si="30"/>
        <v>62</v>
      </c>
      <c r="BK9" s="55">
        <f t="shared" si="42"/>
        <v>62</v>
      </c>
      <c r="BL9" s="217">
        <v>24</v>
      </c>
      <c r="BM9" s="194">
        <f t="shared" si="31"/>
        <v>0.38709677419354838</v>
      </c>
      <c r="BN9" s="144">
        <v>38</v>
      </c>
      <c r="BO9" s="218">
        <f t="shared" si="32"/>
        <v>0.61290322580645162</v>
      </c>
      <c r="BP9" s="183">
        <f t="shared" si="33"/>
        <v>62</v>
      </c>
      <c r="BQ9" s="55">
        <f>BP9</f>
        <v>62</v>
      </c>
      <c r="BR9" s="217">
        <v>23</v>
      </c>
      <c r="BS9" s="194">
        <f t="shared" si="34"/>
        <v>0.37704918032786883</v>
      </c>
      <c r="BT9" s="144">
        <v>38</v>
      </c>
      <c r="BU9" s="218">
        <f t="shared" si="35"/>
        <v>0.62295081967213117</v>
      </c>
      <c r="BV9" s="183">
        <f t="shared" si="36"/>
        <v>61</v>
      </c>
      <c r="BW9" s="55">
        <f t="shared" ref="BW9" si="44">BV9</f>
        <v>61</v>
      </c>
      <c r="BX9" s="264">
        <f t="shared" si="41"/>
        <v>-1</v>
      </c>
      <c r="BY9" s="265">
        <f t="shared" si="37"/>
        <v>-1</v>
      </c>
      <c r="BZ9" s="264">
        <f t="shared" si="38"/>
        <v>-8</v>
      </c>
      <c r="CA9" s="265">
        <f t="shared" si="39"/>
        <v>-8</v>
      </c>
      <c r="CB9" s="284">
        <v>72</v>
      </c>
      <c r="CE9" s="19">
        <v>72</v>
      </c>
    </row>
    <row r="10" spans="1:83" s="19" customFormat="1" ht="16.5" customHeight="1" thickBot="1" x14ac:dyDescent="0.25">
      <c r="A10" s="320"/>
      <c r="B10" s="23" t="s">
        <v>55</v>
      </c>
      <c r="C10" s="160" t="s">
        <v>56</v>
      </c>
      <c r="D10" s="151">
        <v>0</v>
      </c>
      <c r="E10" s="173">
        <f t="shared" si="1"/>
        <v>0</v>
      </c>
      <c r="F10" s="145">
        <v>2</v>
      </c>
      <c r="G10" s="176">
        <f t="shared" si="2"/>
        <v>1</v>
      </c>
      <c r="H10" s="184">
        <f t="shared" si="3"/>
        <v>2</v>
      </c>
      <c r="I10" s="55">
        <f>H10*0.32</f>
        <v>0.64</v>
      </c>
      <c r="J10" s="220">
        <v>0</v>
      </c>
      <c r="K10" s="195">
        <f t="shared" si="4"/>
        <v>0</v>
      </c>
      <c r="L10" s="150">
        <v>2</v>
      </c>
      <c r="M10" s="221">
        <f t="shared" si="5"/>
        <v>1</v>
      </c>
      <c r="N10" s="184">
        <f t="shared" si="6"/>
        <v>2</v>
      </c>
      <c r="O10" s="55">
        <f>N10*0.32</f>
        <v>0.64</v>
      </c>
      <c r="P10" s="220">
        <v>0</v>
      </c>
      <c r="Q10" s="195">
        <f t="shared" si="7"/>
        <v>0</v>
      </c>
      <c r="R10" s="150">
        <v>2</v>
      </c>
      <c r="S10" s="221">
        <f t="shared" si="8"/>
        <v>1</v>
      </c>
      <c r="T10" s="184">
        <f t="shared" si="9"/>
        <v>2</v>
      </c>
      <c r="U10" s="55">
        <f>T10*0.32</f>
        <v>0.64</v>
      </c>
      <c r="V10" s="225">
        <v>0</v>
      </c>
      <c r="W10" s="173">
        <f t="shared" si="10"/>
        <v>0</v>
      </c>
      <c r="X10" s="145">
        <v>2</v>
      </c>
      <c r="Y10" s="176">
        <f t="shared" si="11"/>
        <v>1</v>
      </c>
      <c r="Z10" s="184">
        <f t="shared" si="12"/>
        <v>2</v>
      </c>
      <c r="AA10" s="55">
        <f>Z10*0.32</f>
        <v>0.64</v>
      </c>
      <c r="AB10" s="225">
        <v>0</v>
      </c>
      <c r="AC10" s="173">
        <f t="shared" si="13"/>
        <v>0</v>
      </c>
      <c r="AD10" s="145">
        <v>2</v>
      </c>
      <c r="AE10" s="176">
        <f t="shared" si="14"/>
        <v>1</v>
      </c>
      <c r="AF10" s="184">
        <f t="shared" si="15"/>
        <v>2</v>
      </c>
      <c r="AG10" s="55">
        <f>AF10*0.32</f>
        <v>0.64</v>
      </c>
      <c r="AH10" s="225">
        <v>0</v>
      </c>
      <c r="AI10" s="195">
        <f t="shared" si="16"/>
        <v>0</v>
      </c>
      <c r="AJ10" s="150">
        <v>2</v>
      </c>
      <c r="AK10" s="221">
        <f t="shared" si="17"/>
        <v>1</v>
      </c>
      <c r="AL10" s="184">
        <f t="shared" si="18"/>
        <v>2</v>
      </c>
      <c r="AM10" s="56">
        <f>AL10*0.32</f>
        <v>0.64</v>
      </c>
      <c r="AN10" s="220">
        <v>0</v>
      </c>
      <c r="AO10" s="195">
        <f t="shared" si="19"/>
        <v>0</v>
      </c>
      <c r="AP10" s="150">
        <v>2</v>
      </c>
      <c r="AQ10" s="221">
        <f t="shared" si="20"/>
        <v>1</v>
      </c>
      <c r="AR10" s="184">
        <f t="shared" si="21"/>
        <v>2</v>
      </c>
      <c r="AS10" s="56">
        <f>AR10*0.32</f>
        <v>0.64</v>
      </c>
      <c r="AT10" s="220">
        <v>0</v>
      </c>
      <c r="AU10" s="195">
        <f t="shared" si="22"/>
        <v>0</v>
      </c>
      <c r="AV10" s="150">
        <v>2</v>
      </c>
      <c r="AW10" s="221">
        <f t="shared" si="23"/>
        <v>1</v>
      </c>
      <c r="AX10" s="184">
        <f t="shared" si="24"/>
        <v>2</v>
      </c>
      <c r="AY10" s="56">
        <f>AX10*0.32</f>
        <v>0.64</v>
      </c>
      <c r="AZ10" s="220">
        <v>0</v>
      </c>
      <c r="BA10" s="195">
        <f t="shared" si="25"/>
        <v>0</v>
      </c>
      <c r="BB10" s="150">
        <v>2</v>
      </c>
      <c r="BC10" s="221">
        <f t="shared" si="26"/>
        <v>1</v>
      </c>
      <c r="BD10" s="184">
        <f t="shared" si="27"/>
        <v>2</v>
      </c>
      <c r="BE10" s="56">
        <f>BD10*0.32</f>
        <v>0.64</v>
      </c>
      <c r="BF10" s="220">
        <v>0</v>
      </c>
      <c r="BG10" s="195">
        <f t="shared" si="28"/>
        <v>0</v>
      </c>
      <c r="BH10" s="287">
        <v>2</v>
      </c>
      <c r="BI10" s="221">
        <f t="shared" si="29"/>
        <v>1</v>
      </c>
      <c r="BJ10" s="184">
        <f t="shared" si="30"/>
        <v>2</v>
      </c>
      <c r="BK10" s="56">
        <f>BJ10*0.32</f>
        <v>0.64</v>
      </c>
      <c r="BL10" s="220">
        <v>0</v>
      </c>
      <c r="BM10" s="195">
        <f t="shared" si="31"/>
        <v>0</v>
      </c>
      <c r="BN10" s="150">
        <v>2</v>
      </c>
      <c r="BO10" s="221">
        <f t="shared" si="32"/>
        <v>1</v>
      </c>
      <c r="BP10" s="184">
        <f t="shared" si="33"/>
        <v>2</v>
      </c>
      <c r="BQ10" s="56">
        <f>BP10*0.32</f>
        <v>0.64</v>
      </c>
      <c r="BR10" s="220">
        <v>0</v>
      </c>
      <c r="BS10" s="195">
        <f t="shared" si="34"/>
        <v>0</v>
      </c>
      <c r="BT10" s="150">
        <v>2</v>
      </c>
      <c r="BU10" s="221">
        <f t="shared" si="35"/>
        <v>1</v>
      </c>
      <c r="BV10" s="184">
        <f t="shared" si="36"/>
        <v>2</v>
      </c>
      <c r="BW10" s="56">
        <f>BV10*0.32</f>
        <v>0.64</v>
      </c>
      <c r="BX10" s="268">
        <f t="shared" si="41"/>
        <v>0</v>
      </c>
      <c r="BY10" s="269">
        <f t="shared" si="37"/>
        <v>0</v>
      </c>
      <c r="BZ10" s="268">
        <f t="shared" si="38"/>
        <v>0</v>
      </c>
      <c r="CA10" s="269">
        <f>BW10-I10</f>
        <v>0</v>
      </c>
      <c r="CB10" s="284">
        <v>2</v>
      </c>
      <c r="CC10" s="62"/>
      <c r="CD10" s="38"/>
      <c r="CE10" s="19">
        <v>0.64</v>
      </c>
    </row>
    <row r="11" spans="1:83" ht="16.5" customHeight="1" thickBot="1" x14ac:dyDescent="0.25">
      <c r="A11" s="320"/>
      <c r="B11" s="314" t="s">
        <v>153</v>
      </c>
      <c r="C11" s="315"/>
      <c r="D11" s="126">
        <f t="shared" ref="D11:AY11" si="45">SUM(D4:D10)</f>
        <v>253</v>
      </c>
      <c r="E11" s="185">
        <f>D11/H11</f>
        <v>0.35187760778859528</v>
      </c>
      <c r="F11" s="27">
        <f t="shared" si="45"/>
        <v>466</v>
      </c>
      <c r="G11" s="186">
        <f>F11/H11</f>
        <v>0.64812239221140477</v>
      </c>
      <c r="H11" s="26">
        <f t="shared" si="45"/>
        <v>719</v>
      </c>
      <c r="I11" s="26">
        <f t="shared" si="45"/>
        <v>716.96</v>
      </c>
      <c r="J11" s="26">
        <f t="shared" si="45"/>
        <v>253</v>
      </c>
      <c r="K11" s="170">
        <f>J11/N11</f>
        <v>0.35187760778859528</v>
      </c>
      <c r="L11" s="26">
        <f t="shared" si="45"/>
        <v>466</v>
      </c>
      <c r="M11" s="170">
        <f>L11/N11</f>
        <v>0.64812239221140477</v>
      </c>
      <c r="N11" s="26">
        <f t="shared" si="45"/>
        <v>719</v>
      </c>
      <c r="O11" s="26">
        <f t="shared" si="45"/>
        <v>716.96</v>
      </c>
      <c r="P11" s="26">
        <f t="shared" si="45"/>
        <v>268</v>
      </c>
      <c r="Q11" s="186">
        <f>P11/T11</f>
        <v>0.36118598382749328</v>
      </c>
      <c r="R11" s="27">
        <f t="shared" si="45"/>
        <v>474</v>
      </c>
      <c r="S11" s="186">
        <f>R11/T11</f>
        <v>0.63881401617250677</v>
      </c>
      <c r="T11" s="26">
        <f t="shared" si="45"/>
        <v>742</v>
      </c>
      <c r="U11" s="26">
        <f t="shared" si="45"/>
        <v>739.96</v>
      </c>
      <c r="V11" s="108">
        <f t="shared" si="45"/>
        <v>268</v>
      </c>
      <c r="W11" s="187">
        <f>V11/Z11</f>
        <v>0.35876840696117807</v>
      </c>
      <c r="X11" s="26">
        <f t="shared" si="45"/>
        <v>479</v>
      </c>
      <c r="Y11" s="170">
        <f>X11/Z11</f>
        <v>0.64123159303882193</v>
      </c>
      <c r="Z11" s="26">
        <f t="shared" si="45"/>
        <v>747</v>
      </c>
      <c r="AA11" s="26">
        <f t="shared" si="45"/>
        <v>744.96</v>
      </c>
      <c r="AB11" s="26">
        <f t="shared" si="45"/>
        <v>268</v>
      </c>
      <c r="AC11" s="170">
        <f>AB11/AF11</f>
        <v>0.35924932975871315</v>
      </c>
      <c r="AD11" s="26">
        <f t="shared" si="45"/>
        <v>478</v>
      </c>
      <c r="AE11" s="170">
        <f>AD11/AF11</f>
        <v>0.64075067024128685</v>
      </c>
      <c r="AF11" s="26">
        <f t="shared" si="45"/>
        <v>746</v>
      </c>
      <c r="AG11" s="26">
        <f t="shared" si="45"/>
        <v>743.96</v>
      </c>
      <c r="AH11" s="26">
        <f t="shared" si="45"/>
        <v>269</v>
      </c>
      <c r="AI11" s="170">
        <f t="shared" ref="AI11:AI31" si="46">AH11/AL11</f>
        <v>0.36010709504685406</v>
      </c>
      <c r="AJ11" s="26">
        <f t="shared" si="45"/>
        <v>478</v>
      </c>
      <c r="AK11" s="170">
        <f t="shared" ref="AK11:AK31" si="47">AJ11/AL11</f>
        <v>0.63989290495314588</v>
      </c>
      <c r="AL11" s="26">
        <f t="shared" si="45"/>
        <v>747</v>
      </c>
      <c r="AM11" s="26">
        <f t="shared" si="45"/>
        <v>744.96</v>
      </c>
      <c r="AN11" s="26">
        <f t="shared" si="45"/>
        <v>270</v>
      </c>
      <c r="AO11" s="170">
        <f t="shared" ref="AO11:AO31" si="48">AN11/AR11</f>
        <v>0.36193029490616624</v>
      </c>
      <c r="AP11" s="26">
        <f t="shared" si="45"/>
        <v>476</v>
      </c>
      <c r="AQ11" s="170">
        <f t="shared" ref="AQ11:AQ31" si="49">AP11/AR11</f>
        <v>0.63806970509383376</v>
      </c>
      <c r="AR11" s="26">
        <f t="shared" si="45"/>
        <v>746</v>
      </c>
      <c r="AS11" s="26">
        <f t="shared" si="45"/>
        <v>743.96</v>
      </c>
      <c r="AT11" s="26">
        <f t="shared" si="45"/>
        <v>270</v>
      </c>
      <c r="AU11" s="170">
        <f t="shared" ref="AU11:AU31" si="50">AT11/AX11</f>
        <v>0.36193029490616624</v>
      </c>
      <c r="AV11" s="26">
        <f t="shared" si="45"/>
        <v>476</v>
      </c>
      <c r="AW11" s="170">
        <f t="shared" ref="AW11:AW31" si="51">AV11/AX11</f>
        <v>0.63806970509383376</v>
      </c>
      <c r="AX11" s="26">
        <f t="shared" si="45"/>
        <v>746</v>
      </c>
      <c r="AY11" s="26">
        <f t="shared" si="45"/>
        <v>743.96</v>
      </c>
      <c r="AZ11" s="26">
        <f t="shared" ref="AZ11:BK11" si="52">SUM(AZ4:AZ10)</f>
        <v>270</v>
      </c>
      <c r="BA11" s="170">
        <f t="shared" ref="BA11:BA31" si="53">AZ11/BD11</f>
        <v>0.36241610738255031</v>
      </c>
      <c r="BB11" s="26">
        <f t="shared" si="52"/>
        <v>475</v>
      </c>
      <c r="BC11" s="170">
        <f t="shared" ref="BC11:BC31" si="54">BB11/BD11</f>
        <v>0.63758389261744963</v>
      </c>
      <c r="BD11" s="26">
        <f t="shared" si="52"/>
        <v>745</v>
      </c>
      <c r="BE11" s="26">
        <f t="shared" si="52"/>
        <v>742.96</v>
      </c>
      <c r="BF11" s="26">
        <f t="shared" si="52"/>
        <v>265</v>
      </c>
      <c r="BG11" s="170">
        <f t="shared" si="28"/>
        <v>0.36501377410468322</v>
      </c>
      <c r="BH11" s="26">
        <f t="shared" si="52"/>
        <v>461</v>
      </c>
      <c r="BI11" s="170">
        <f t="shared" si="29"/>
        <v>0.63498622589531684</v>
      </c>
      <c r="BJ11" s="26">
        <f t="shared" si="52"/>
        <v>726</v>
      </c>
      <c r="BK11" s="26">
        <f t="shared" si="52"/>
        <v>723.96</v>
      </c>
      <c r="BL11" s="26">
        <f>SUM(BL4:BL10)</f>
        <v>265</v>
      </c>
      <c r="BM11" s="170">
        <f t="shared" si="31"/>
        <v>0.36501377410468322</v>
      </c>
      <c r="BN11" s="26">
        <f>SUM(BN4:BN10)</f>
        <v>461</v>
      </c>
      <c r="BO11" s="170">
        <f t="shared" si="32"/>
        <v>0.63498622589531684</v>
      </c>
      <c r="BP11" s="26">
        <f t="shared" ref="BP11:BR11" si="55">SUM(BP4:BP10)</f>
        <v>726</v>
      </c>
      <c r="BQ11" s="26">
        <f t="shared" si="55"/>
        <v>723.96</v>
      </c>
      <c r="BR11" s="26">
        <f t="shared" si="55"/>
        <v>263</v>
      </c>
      <c r="BS11" s="170">
        <f t="shared" si="34"/>
        <v>0.36325966850828728</v>
      </c>
      <c r="BT11" s="26">
        <f t="shared" ref="BT11" si="56">SUM(BT4:BT10)</f>
        <v>461</v>
      </c>
      <c r="BU11" s="170">
        <f t="shared" si="35"/>
        <v>0.63674033149171272</v>
      </c>
      <c r="BV11" s="26">
        <f t="shared" ref="BV11:BW11" si="57">SUM(BV4:BV10)</f>
        <v>724</v>
      </c>
      <c r="BW11" s="26">
        <f t="shared" si="57"/>
        <v>721.96</v>
      </c>
      <c r="BX11" s="11">
        <f>SUM(BX4:BX10)</f>
        <v>-2</v>
      </c>
      <c r="BY11" s="253">
        <f>SUM(BY4:BY10)</f>
        <v>-2</v>
      </c>
      <c r="BZ11" s="252">
        <f>SUM(BZ4:BZ10)</f>
        <v>5</v>
      </c>
      <c r="CA11" s="253">
        <f>SUM(CA4:CA10)</f>
        <v>5</v>
      </c>
    </row>
    <row r="12" spans="1:83" s="19" customFormat="1" ht="16.5" customHeight="1" x14ac:dyDescent="0.2">
      <c r="A12" s="317" t="s">
        <v>152</v>
      </c>
      <c r="B12" s="8" t="s">
        <v>57</v>
      </c>
      <c r="C12" s="161" t="s">
        <v>56</v>
      </c>
      <c r="D12" s="188">
        <v>5</v>
      </c>
      <c r="E12" s="177">
        <f>D12/H12</f>
        <v>0.14705882352941177</v>
      </c>
      <c r="F12" s="189">
        <v>29</v>
      </c>
      <c r="G12" s="178">
        <f>F12/H12</f>
        <v>0.8529411764705882</v>
      </c>
      <c r="H12" s="182">
        <f>SUM(D12,F12)</f>
        <v>34</v>
      </c>
      <c r="I12" s="153">
        <f>H12*0.32</f>
        <v>10.88</v>
      </c>
      <c r="J12" s="222">
        <v>5</v>
      </c>
      <c r="K12" s="193">
        <f>J12/N12</f>
        <v>0.14705882352941177</v>
      </c>
      <c r="L12" s="143">
        <v>29</v>
      </c>
      <c r="M12" s="223">
        <f>L12/N12</f>
        <v>0.8529411764705882</v>
      </c>
      <c r="N12" s="182">
        <f>SUM(J12,L12)</f>
        <v>34</v>
      </c>
      <c r="O12" s="153">
        <f>N12*0.32</f>
        <v>10.88</v>
      </c>
      <c r="P12" s="222">
        <v>4</v>
      </c>
      <c r="Q12" s="193">
        <f>P12/T12</f>
        <v>0.12121212121212122</v>
      </c>
      <c r="R12" s="143">
        <v>29</v>
      </c>
      <c r="S12" s="223">
        <f>R12/T12</f>
        <v>0.87878787878787878</v>
      </c>
      <c r="T12" s="190">
        <f>SUM(P12,R12)</f>
        <v>33</v>
      </c>
      <c r="U12" s="55">
        <f>T12*0.32</f>
        <v>10.56</v>
      </c>
      <c r="V12" s="226">
        <v>4</v>
      </c>
      <c r="W12" s="177">
        <f>V12/Z12</f>
        <v>0.12121212121212122</v>
      </c>
      <c r="X12" s="189">
        <v>29</v>
      </c>
      <c r="Y12" s="178">
        <f>X12/Z12</f>
        <v>0.87878787878787878</v>
      </c>
      <c r="Z12" s="190">
        <f>SUM(V12,X12)</f>
        <v>33</v>
      </c>
      <c r="AA12" s="55">
        <f>Z12*0.32</f>
        <v>10.56</v>
      </c>
      <c r="AB12" s="226">
        <v>4</v>
      </c>
      <c r="AC12" s="177">
        <f>AB12/AF12</f>
        <v>0.12121212121212122</v>
      </c>
      <c r="AD12" s="189">
        <v>29</v>
      </c>
      <c r="AE12" s="178">
        <f>AD12/AF12</f>
        <v>0.87878787878787878</v>
      </c>
      <c r="AF12" s="190">
        <f>SUM(AB12,AD12)</f>
        <v>33</v>
      </c>
      <c r="AG12" s="55">
        <f>AF12*0.32</f>
        <v>10.56</v>
      </c>
      <c r="AH12" s="222">
        <v>4</v>
      </c>
      <c r="AI12" s="193">
        <f t="shared" ref="AI12:AI29" si="58">IFERROR(AH12/AL12,0)</f>
        <v>0.12121212121212122</v>
      </c>
      <c r="AJ12" s="143">
        <v>29</v>
      </c>
      <c r="AK12" s="223">
        <f t="shared" ref="AK12:AK29" si="59">IFERROR(AJ12/AL12,0)</f>
        <v>0.87878787878787878</v>
      </c>
      <c r="AL12" s="182">
        <f>SUM(AH12,AJ12)</f>
        <v>33</v>
      </c>
      <c r="AM12" s="153">
        <f>AL12*0.32</f>
        <v>10.56</v>
      </c>
      <c r="AN12" s="222">
        <v>4</v>
      </c>
      <c r="AO12" s="193">
        <f t="shared" ref="AO12:AO29" si="60">IF(AR12=0,0,AN12/AR12)</f>
        <v>0.12121212121212122</v>
      </c>
      <c r="AP12" s="143">
        <v>29</v>
      </c>
      <c r="AQ12" s="223">
        <f t="shared" ref="AQ12:AQ29" si="61">IF(AR12=0,0,AP12/AR12)</f>
        <v>0.87878787878787878</v>
      </c>
      <c r="AR12" s="182">
        <f>SUM(AN12,AP12)</f>
        <v>33</v>
      </c>
      <c r="AS12" s="153">
        <f>AR12*0.32</f>
        <v>10.56</v>
      </c>
      <c r="AT12" s="222">
        <v>4</v>
      </c>
      <c r="AU12" s="193">
        <f t="shared" ref="AU12:AU29" si="62">IF(AX12=0,0,AT12/AX12)</f>
        <v>0.12121212121212122</v>
      </c>
      <c r="AV12" s="143">
        <v>29</v>
      </c>
      <c r="AW12" s="223">
        <f t="shared" ref="AW12:AW29" si="63">IF(AX12=0,0,AV12/AX12)</f>
        <v>0.87878787878787878</v>
      </c>
      <c r="AX12" s="182">
        <f>SUM(AT12,AV12)</f>
        <v>33</v>
      </c>
      <c r="AY12" s="154">
        <f>AX12*0.32</f>
        <v>10.56</v>
      </c>
      <c r="AZ12" s="222">
        <v>6</v>
      </c>
      <c r="BA12" s="193">
        <f t="shared" ref="BA12:BA29" si="64">IF(BD12=0,0,AZ12/BD12)</f>
        <v>0.16666666666666666</v>
      </c>
      <c r="BB12" s="143">
        <v>30</v>
      </c>
      <c r="BC12" s="223">
        <f t="shared" ref="BC12:BC29" si="65">IF(BD12=0,0,BB12/BD12)</f>
        <v>0.83333333333333337</v>
      </c>
      <c r="BD12" s="182">
        <f>SUM(AZ12,BB12)</f>
        <v>36</v>
      </c>
      <c r="BE12" s="153">
        <f>BD12*0.32</f>
        <v>11.52</v>
      </c>
      <c r="BF12" s="222">
        <v>6</v>
      </c>
      <c r="BG12" s="193">
        <f t="shared" si="28"/>
        <v>0.16216216216216217</v>
      </c>
      <c r="BH12" s="143">
        <v>31</v>
      </c>
      <c r="BI12" s="223">
        <f t="shared" si="29"/>
        <v>0.83783783783783783</v>
      </c>
      <c r="BJ12" s="182">
        <f>SUM(BF12,BH12)</f>
        <v>37</v>
      </c>
      <c r="BK12" s="153">
        <f>BJ12*0.32</f>
        <v>11.84</v>
      </c>
      <c r="BL12" s="222">
        <v>6</v>
      </c>
      <c r="BM12" s="193">
        <f t="shared" si="31"/>
        <v>0.16216216216216217</v>
      </c>
      <c r="BN12" s="143">
        <v>31</v>
      </c>
      <c r="BO12" s="223">
        <f t="shared" si="32"/>
        <v>0.83783783783783783</v>
      </c>
      <c r="BP12" s="182">
        <f>SUM(BL12,BN12)</f>
        <v>37</v>
      </c>
      <c r="BQ12" s="153">
        <f>BP12*0.32</f>
        <v>11.84</v>
      </c>
      <c r="BR12" s="222">
        <v>6</v>
      </c>
      <c r="BS12" s="193">
        <f t="shared" si="34"/>
        <v>0.16216216216216217</v>
      </c>
      <c r="BT12" s="143">
        <v>31</v>
      </c>
      <c r="BU12" s="223">
        <f t="shared" si="35"/>
        <v>0.83783783783783783</v>
      </c>
      <c r="BV12" s="182">
        <f>SUM(BR12,BT12)</f>
        <v>37</v>
      </c>
      <c r="BW12" s="153">
        <f>BV12*0.32</f>
        <v>11.84</v>
      </c>
      <c r="BX12" s="266">
        <f t="shared" ref="BX12:BX29" si="66">BV12-BP12</f>
        <v>0</v>
      </c>
      <c r="BY12" s="267">
        <f t="shared" ref="BY12:BY29" si="67">BW12-BQ12</f>
        <v>0</v>
      </c>
      <c r="BZ12" s="266">
        <f t="shared" ref="BZ12:BZ29" si="68">BV12-H12</f>
        <v>3</v>
      </c>
      <c r="CA12" s="267">
        <f t="shared" ref="CA12:CA29" si="69">BW12-I12</f>
        <v>0.95999999999999908</v>
      </c>
      <c r="CB12" s="19">
        <v>35</v>
      </c>
      <c r="CE12" s="19">
        <v>11.200000000000001</v>
      </c>
    </row>
    <row r="13" spans="1:83" s="19" customFormat="1" ht="16.5" customHeight="1" x14ac:dyDescent="0.2">
      <c r="A13" s="317"/>
      <c r="B13" s="8" t="s">
        <v>57</v>
      </c>
      <c r="C13" s="159" t="s">
        <v>58</v>
      </c>
      <c r="D13" s="113">
        <v>8</v>
      </c>
      <c r="E13" s="172">
        <f t="shared" ref="E13:E29" si="70">D13/H13</f>
        <v>0.19047619047619047</v>
      </c>
      <c r="F13" s="112">
        <v>34</v>
      </c>
      <c r="G13" s="175">
        <f t="shared" ref="G13:G29" si="71">F13/H13</f>
        <v>0.80952380952380953</v>
      </c>
      <c r="H13" s="183">
        <f t="shared" ref="H13:H29" si="72">SUM(D13,F13)</f>
        <v>42</v>
      </c>
      <c r="I13" s="55">
        <f>H13*0.27</f>
        <v>11.34</v>
      </c>
      <c r="J13" s="217">
        <v>8</v>
      </c>
      <c r="K13" s="194">
        <f t="shared" ref="K13:K29" si="73">J13/N13</f>
        <v>0.19047619047619047</v>
      </c>
      <c r="L13" s="144">
        <v>34</v>
      </c>
      <c r="M13" s="218">
        <f t="shared" ref="M13:M29" si="74">L13/N13</f>
        <v>0.80952380952380953</v>
      </c>
      <c r="N13" s="183">
        <f t="shared" ref="N13:N29" si="75">SUM(J13,L13)</f>
        <v>42</v>
      </c>
      <c r="O13" s="55">
        <f>N13*0.27</f>
        <v>11.34</v>
      </c>
      <c r="P13" s="217">
        <v>7</v>
      </c>
      <c r="Q13" s="194">
        <f t="shared" ref="Q13:Q29" si="76">P13/T13</f>
        <v>0.17073170731707318</v>
      </c>
      <c r="R13" s="144">
        <v>34</v>
      </c>
      <c r="S13" s="218">
        <f t="shared" ref="S13:S29" si="77">R13/T13</f>
        <v>0.82926829268292679</v>
      </c>
      <c r="T13" s="190">
        <f t="shared" ref="T13:T29" si="78">SUM(P13,R13)</f>
        <v>41</v>
      </c>
      <c r="U13" s="55">
        <f>T13*0.27</f>
        <v>11.07</v>
      </c>
      <c r="V13" s="219">
        <v>7</v>
      </c>
      <c r="W13" s="172">
        <f t="shared" ref="W13:W29" si="79">V13/Z13</f>
        <v>0.17073170731707318</v>
      </c>
      <c r="X13" s="112">
        <v>34</v>
      </c>
      <c r="Y13" s="175">
        <f t="shared" ref="Y13:Y29" si="80">X13/Z13</f>
        <v>0.82926829268292679</v>
      </c>
      <c r="Z13" s="190">
        <f t="shared" ref="Z13:Z29" si="81">SUM(V13,X13)</f>
        <v>41</v>
      </c>
      <c r="AA13" s="55">
        <f>Z13*0.27</f>
        <v>11.07</v>
      </c>
      <c r="AB13" s="219">
        <v>7</v>
      </c>
      <c r="AC13" s="172">
        <f t="shared" ref="AC13:AC31" si="82">AB13/AF13</f>
        <v>0.17073170731707318</v>
      </c>
      <c r="AD13" s="112">
        <v>34</v>
      </c>
      <c r="AE13" s="175">
        <f t="shared" ref="AE13:AE31" si="83">AD13/AF13</f>
        <v>0.82926829268292679</v>
      </c>
      <c r="AF13" s="190">
        <f t="shared" ref="AF13:AF29" si="84">SUM(AB13,AD13)</f>
        <v>41</v>
      </c>
      <c r="AG13" s="55">
        <f>AF13*0.27</f>
        <v>11.07</v>
      </c>
      <c r="AH13" s="217">
        <v>7</v>
      </c>
      <c r="AI13" s="194">
        <f t="shared" si="58"/>
        <v>0.17073170731707318</v>
      </c>
      <c r="AJ13" s="144">
        <v>34</v>
      </c>
      <c r="AK13" s="218">
        <f t="shared" si="59"/>
        <v>0.82926829268292679</v>
      </c>
      <c r="AL13" s="183">
        <f t="shared" ref="AL13:AL29" si="85">SUM(AH13,AJ13)</f>
        <v>41</v>
      </c>
      <c r="AM13" s="55">
        <f>AL13*0.27</f>
        <v>11.07</v>
      </c>
      <c r="AN13" s="217">
        <v>7</v>
      </c>
      <c r="AO13" s="194">
        <f t="shared" si="60"/>
        <v>0.17073170731707318</v>
      </c>
      <c r="AP13" s="144">
        <v>34</v>
      </c>
      <c r="AQ13" s="218">
        <f t="shared" si="61"/>
        <v>0.82926829268292679</v>
      </c>
      <c r="AR13" s="183">
        <f t="shared" ref="AR13:AR29" si="86">SUM(AN13,AP13)</f>
        <v>41</v>
      </c>
      <c r="AS13" s="55">
        <f>AR13*0.27</f>
        <v>11.07</v>
      </c>
      <c r="AT13" s="217">
        <v>7</v>
      </c>
      <c r="AU13" s="194">
        <f t="shared" si="62"/>
        <v>0.17073170731707318</v>
      </c>
      <c r="AV13" s="144">
        <v>34</v>
      </c>
      <c r="AW13" s="218">
        <f t="shared" si="63"/>
        <v>0.82926829268292679</v>
      </c>
      <c r="AX13" s="183">
        <f t="shared" ref="AX13:AX29" si="87">SUM(AT13,AV13)</f>
        <v>41</v>
      </c>
      <c r="AY13" s="155">
        <f>AX13*0.27</f>
        <v>11.07</v>
      </c>
      <c r="AZ13" s="217">
        <v>6</v>
      </c>
      <c r="BA13" s="194">
        <f t="shared" si="64"/>
        <v>0.16666666666666666</v>
      </c>
      <c r="BB13" s="144">
        <v>30</v>
      </c>
      <c r="BC13" s="218">
        <f t="shared" si="65"/>
        <v>0.83333333333333337</v>
      </c>
      <c r="BD13" s="183">
        <f t="shared" ref="BD13:BD29" si="88">SUM(AZ13,BB13)</f>
        <v>36</v>
      </c>
      <c r="BE13" s="55">
        <f>BD13*0.27</f>
        <v>9.7200000000000006</v>
      </c>
      <c r="BF13" s="217">
        <v>6</v>
      </c>
      <c r="BG13" s="194">
        <f t="shared" si="28"/>
        <v>0.17142857142857143</v>
      </c>
      <c r="BH13" s="144">
        <v>29</v>
      </c>
      <c r="BI13" s="218">
        <f t="shared" si="29"/>
        <v>0.82857142857142863</v>
      </c>
      <c r="BJ13" s="183">
        <f t="shared" ref="BJ13:BJ29" si="89">SUM(BF13,BH13)</f>
        <v>35</v>
      </c>
      <c r="BK13" s="55">
        <f>BJ13*0.27</f>
        <v>9.4500000000000011</v>
      </c>
      <c r="BL13" s="217">
        <v>6</v>
      </c>
      <c r="BM13" s="194">
        <f t="shared" si="31"/>
        <v>0.17142857142857143</v>
      </c>
      <c r="BN13" s="144">
        <v>29</v>
      </c>
      <c r="BO13" s="218">
        <f t="shared" si="32"/>
        <v>0.82857142857142863</v>
      </c>
      <c r="BP13" s="183">
        <f t="shared" ref="BP13:BP29" si="90">SUM(BL13,BN13)</f>
        <v>35</v>
      </c>
      <c r="BQ13" s="55">
        <f>BP13*0.27</f>
        <v>9.4500000000000011</v>
      </c>
      <c r="BR13" s="217">
        <v>6</v>
      </c>
      <c r="BS13" s="194">
        <f t="shared" si="34"/>
        <v>0.17142857142857143</v>
      </c>
      <c r="BT13" s="144">
        <v>29</v>
      </c>
      <c r="BU13" s="218">
        <f t="shared" si="35"/>
        <v>0.82857142857142863</v>
      </c>
      <c r="BV13" s="183">
        <f t="shared" ref="BV13:BV29" si="91">SUM(BR13,BT13)</f>
        <v>35</v>
      </c>
      <c r="BW13" s="55">
        <f>BV13*0.27</f>
        <v>9.4500000000000011</v>
      </c>
      <c r="BX13" s="264">
        <f t="shared" si="66"/>
        <v>0</v>
      </c>
      <c r="BY13" s="265">
        <f t="shared" si="67"/>
        <v>0</v>
      </c>
      <c r="BZ13" s="264">
        <f t="shared" si="68"/>
        <v>-7</v>
      </c>
      <c r="CA13" s="265">
        <f t="shared" si="69"/>
        <v>-1.8899999999999988</v>
      </c>
      <c r="CB13" s="19">
        <v>42</v>
      </c>
      <c r="CE13" s="19">
        <v>11.34</v>
      </c>
    </row>
    <row r="14" spans="1:83" s="19" customFormat="1" ht="16.5" customHeight="1" x14ac:dyDescent="0.2">
      <c r="A14" s="317"/>
      <c r="B14" s="8" t="s">
        <v>57</v>
      </c>
      <c r="C14" s="159" t="s">
        <v>59</v>
      </c>
      <c r="D14" s="113">
        <v>7</v>
      </c>
      <c r="E14" s="172">
        <f t="shared" si="70"/>
        <v>0.18421052631578946</v>
      </c>
      <c r="F14" s="112">
        <v>31</v>
      </c>
      <c r="G14" s="175">
        <f t="shared" si="71"/>
        <v>0.81578947368421051</v>
      </c>
      <c r="H14" s="183">
        <f t="shared" si="72"/>
        <v>38</v>
      </c>
      <c r="I14" s="55">
        <f>H14*0.22</f>
        <v>8.36</v>
      </c>
      <c r="J14" s="217">
        <v>7</v>
      </c>
      <c r="K14" s="194">
        <f t="shared" si="73"/>
        <v>0.17948717948717949</v>
      </c>
      <c r="L14" s="144">
        <v>32</v>
      </c>
      <c r="M14" s="218">
        <f t="shared" si="74"/>
        <v>0.82051282051282048</v>
      </c>
      <c r="N14" s="183">
        <f t="shared" si="75"/>
        <v>39</v>
      </c>
      <c r="O14" s="55">
        <f>N14*0.22</f>
        <v>8.58</v>
      </c>
      <c r="P14" s="217">
        <v>7</v>
      </c>
      <c r="Q14" s="194">
        <f t="shared" si="76"/>
        <v>0.17948717948717949</v>
      </c>
      <c r="R14" s="144">
        <v>32</v>
      </c>
      <c r="S14" s="218">
        <f t="shared" si="77"/>
        <v>0.82051282051282048</v>
      </c>
      <c r="T14" s="190">
        <f t="shared" si="78"/>
        <v>39</v>
      </c>
      <c r="U14" s="55">
        <f>T14*0.22</f>
        <v>8.58</v>
      </c>
      <c r="V14" s="219">
        <v>7</v>
      </c>
      <c r="W14" s="172">
        <f t="shared" si="79"/>
        <v>0.17948717948717949</v>
      </c>
      <c r="X14" s="112">
        <v>32</v>
      </c>
      <c r="Y14" s="175">
        <f t="shared" si="80"/>
        <v>0.82051282051282048</v>
      </c>
      <c r="Z14" s="190">
        <f t="shared" si="81"/>
        <v>39</v>
      </c>
      <c r="AA14" s="55">
        <f>Z14*0.22</f>
        <v>8.58</v>
      </c>
      <c r="AB14" s="219">
        <v>7</v>
      </c>
      <c r="AC14" s="172">
        <f t="shared" si="82"/>
        <v>0.17948717948717949</v>
      </c>
      <c r="AD14" s="112">
        <v>32</v>
      </c>
      <c r="AE14" s="175">
        <f t="shared" si="83"/>
        <v>0.82051282051282048</v>
      </c>
      <c r="AF14" s="190">
        <f t="shared" si="84"/>
        <v>39</v>
      </c>
      <c r="AG14" s="55">
        <f>AF14*0.22</f>
        <v>8.58</v>
      </c>
      <c r="AH14" s="217">
        <v>7</v>
      </c>
      <c r="AI14" s="194">
        <f t="shared" si="58"/>
        <v>0.17948717948717949</v>
      </c>
      <c r="AJ14" s="144">
        <v>32</v>
      </c>
      <c r="AK14" s="218">
        <f t="shared" si="59"/>
        <v>0.82051282051282048</v>
      </c>
      <c r="AL14" s="183">
        <f t="shared" si="85"/>
        <v>39</v>
      </c>
      <c r="AM14" s="55">
        <f>AL14*0.22</f>
        <v>8.58</v>
      </c>
      <c r="AN14" s="217">
        <v>7</v>
      </c>
      <c r="AO14" s="194">
        <f t="shared" si="60"/>
        <v>0.19444444444444445</v>
      </c>
      <c r="AP14" s="144">
        <v>29</v>
      </c>
      <c r="AQ14" s="218">
        <f t="shared" si="61"/>
        <v>0.80555555555555558</v>
      </c>
      <c r="AR14" s="183">
        <f t="shared" si="86"/>
        <v>36</v>
      </c>
      <c r="AS14" s="55">
        <f>AR14*0.22</f>
        <v>7.92</v>
      </c>
      <c r="AT14" s="217">
        <v>7</v>
      </c>
      <c r="AU14" s="194">
        <f t="shared" si="62"/>
        <v>0.19444444444444445</v>
      </c>
      <c r="AV14" s="144">
        <v>29</v>
      </c>
      <c r="AW14" s="218">
        <f t="shared" si="63"/>
        <v>0.80555555555555558</v>
      </c>
      <c r="AX14" s="183">
        <f t="shared" si="87"/>
        <v>36</v>
      </c>
      <c r="AY14" s="155">
        <f>AX14*0.22</f>
        <v>7.92</v>
      </c>
      <c r="AZ14" s="217">
        <v>7</v>
      </c>
      <c r="BA14" s="194">
        <f t="shared" si="64"/>
        <v>0.1891891891891892</v>
      </c>
      <c r="BB14" s="144">
        <v>30</v>
      </c>
      <c r="BC14" s="218">
        <f t="shared" si="65"/>
        <v>0.81081081081081086</v>
      </c>
      <c r="BD14" s="183">
        <f t="shared" si="88"/>
        <v>37</v>
      </c>
      <c r="BE14" s="55">
        <f>BD14*0.22</f>
        <v>8.14</v>
      </c>
      <c r="BF14" s="217">
        <v>7</v>
      </c>
      <c r="BG14" s="194">
        <f t="shared" si="28"/>
        <v>0.2</v>
      </c>
      <c r="BH14" s="144">
        <v>28</v>
      </c>
      <c r="BI14" s="218">
        <f t="shared" si="29"/>
        <v>0.8</v>
      </c>
      <c r="BJ14" s="183">
        <f t="shared" si="89"/>
        <v>35</v>
      </c>
      <c r="BK14" s="55">
        <f>BJ14*0.22</f>
        <v>7.7</v>
      </c>
      <c r="BL14" s="217">
        <v>7</v>
      </c>
      <c r="BM14" s="194">
        <f t="shared" si="31"/>
        <v>0.2</v>
      </c>
      <c r="BN14" s="144">
        <v>28</v>
      </c>
      <c r="BO14" s="218">
        <f t="shared" si="32"/>
        <v>0.8</v>
      </c>
      <c r="BP14" s="183">
        <f t="shared" si="90"/>
        <v>35</v>
      </c>
      <c r="BQ14" s="55">
        <f>BP14*0.22</f>
        <v>7.7</v>
      </c>
      <c r="BR14" s="217">
        <v>7</v>
      </c>
      <c r="BS14" s="194">
        <f t="shared" si="34"/>
        <v>0.2</v>
      </c>
      <c r="BT14" s="144">
        <v>28</v>
      </c>
      <c r="BU14" s="218">
        <f t="shared" si="35"/>
        <v>0.8</v>
      </c>
      <c r="BV14" s="183">
        <f t="shared" si="91"/>
        <v>35</v>
      </c>
      <c r="BW14" s="55">
        <f>BV14*0.22</f>
        <v>7.7</v>
      </c>
      <c r="BX14" s="264">
        <f t="shared" si="66"/>
        <v>0</v>
      </c>
      <c r="BY14" s="265">
        <f t="shared" si="67"/>
        <v>0</v>
      </c>
      <c r="BZ14" s="264">
        <f t="shared" si="68"/>
        <v>-3</v>
      </c>
      <c r="CA14" s="265">
        <f t="shared" si="69"/>
        <v>-0.65999999999999925</v>
      </c>
      <c r="CB14" s="19">
        <v>38</v>
      </c>
      <c r="CE14" s="19">
        <v>8.36</v>
      </c>
    </row>
    <row r="15" spans="1:83" s="19" customFormat="1" ht="16.5" customHeight="1" x14ac:dyDescent="0.2">
      <c r="A15" s="317"/>
      <c r="B15" s="8" t="s">
        <v>57</v>
      </c>
      <c r="C15" s="159" t="s">
        <v>60</v>
      </c>
      <c r="D15" s="113">
        <v>11</v>
      </c>
      <c r="E15" s="172">
        <f t="shared" si="70"/>
        <v>0.34375</v>
      </c>
      <c r="F15" s="112">
        <v>21</v>
      </c>
      <c r="G15" s="175">
        <f t="shared" si="71"/>
        <v>0.65625</v>
      </c>
      <c r="H15" s="183">
        <f t="shared" si="72"/>
        <v>32</v>
      </c>
      <c r="I15" s="55">
        <f>H15*0.16</f>
        <v>5.12</v>
      </c>
      <c r="J15" s="217">
        <v>11</v>
      </c>
      <c r="K15" s="194">
        <f t="shared" si="73"/>
        <v>0.31428571428571428</v>
      </c>
      <c r="L15" s="144">
        <v>24</v>
      </c>
      <c r="M15" s="218">
        <f t="shared" si="74"/>
        <v>0.68571428571428572</v>
      </c>
      <c r="N15" s="183">
        <f t="shared" si="75"/>
        <v>35</v>
      </c>
      <c r="O15" s="55">
        <f>N15*0.16</f>
        <v>5.6000000000000005</v>
      </c>
      <c r="P15" s="217">
        <v>11</v>
      </c>
      <c r="Q15" s="194">
        <f t="shared" si="76"/>
        <v>0.31428571428571428</v>
      </c>
      <c r="R15" s="144">
        <v>24</v>
      </c>
      <c r="S15" s="218">
        <f t="shared" si="77"/>
        <v>0.68571428571428572</v>
      </c>
      <c r="T15" s="190">
        <f t="shared" si="78"/>
        <v>35</v>
      </c>
      <c r="U15" s="55">
        <f>T15*0.16</f>
        <v>5.6000000000000005</v>
      </c>
      <c r="V15" s="219">
        <v>11</v>
      </c>
      <c r="W15" s="172">
        <f t="shared" si="79"/>
        <v>0.31428571428571428</v>
      </c>
      <c r="X15" s="112">
        <v>24</v>
      </c>
      <c r="Y15" s="175">
        <f t="shared" si="80"/>
        <v>0.68571428571428572</v>
      </c>
      <c r="Z15" s="190">
        <f t="shared" si="81"/>
        <v>35</v>
      </c>
      <c r="AA15" s="55">
        <f>Z15*0.16</f>
        <v>5.6000000000000005</v>
      </c>
      <c r="AB15" s="219">
        <v>11</v>
      </c>
      <c r="AC15" s="172">
        <f t="shared" si="82"/>
        <v>0.31428571428571428</v>
      </c>
      <c r="AD15" s="112">
        <v>24</v>
      </c>
      <c r="AE15" s="175">
        <f t="shared" si="83"/>
        <v>0.68571428571428572</v>
      </c>
      <c r="AF15" s="190">
        <f t="shared" si="84"/>
        <v>35</v>
      </c>
      <c r="AG15" s="55">
        <f>AF15*0.16</f>
        <v>5.6000000000000005</v>
      </c>
      <c r="AH15" s="217">
        <v>11</v>
      </c>
      <c r="AI15" s="194">
        <f t="shared" si="58"/>
        <v>0.31428571428571428</v>
      </c>
      <c r="AJ15" s="144">
        <v>24</v>
      </c>
      <c r="AK15" s="218">
        <f t="shared" si="59"/>
        <v>0.68571428571428572</v>
      </c>
      <c r="AL15" s="183">
        <f t="shared" si="85"/>
        <v>35</v>
      </c>
      <c r="AM15" s="55">
        <f>AL15*0.16</f>
        <v>5.6000000000000005</v>
      </c>
      <c r="AN15" s="217">
        <v>10</v>
      </c>
      <c r="AO15" s="194">
        <f t="shared" si="60"/>
        <v>0.32258064516129031</v>
      </c>
      <c r="AP15" s="144">
        <v>21</v>
      </c>
      <c r="AQ15" s="218">
        <f t="shared" si="61"/>
        <v>0.67741935483870963</v>
      </c>
      <c r="AR15" s="183">
        <f t="shared" si="86"/>
        <v>31</v>
      </c>
      <c r="AS15" s="55">
        <f>AR15*0.16</f>
        <v>4.96</v>
      </c>
      <c r="AT15" s="217">
        <v>10</v>
      </c>
      <c r="AU15" s="194">
        <f t="shared" si="62"/>
        <v>0.32258064516129031</v>
      </c>
      <c r="AV15" s="144">
        <v>21</v>
      </c>
      <c r="AW15" s="218">
        <f t="shared" si="63"/>
        <v>0.67741935483870963</v>
      </c>
      <c r="AX15" s="183">
        <f t="shared" si="87"/>
        <v>31</v>
      </c>
      <c r="AY15" s="155">
        <f>AX15*0.16</f>
        <v>4.96</v>
      </c>
      <c r="AZ15" s="217">
        <v>10</v>
      </c>
      <c r="BA15" s="194">
        <f t="shared" si="64"/>
        <v>0.30303030303030304</v>
      </c>
      <c r="BB15" s="144">
        <v>23</v>
      </c>
      <c r="BC15" s="218">
        <f t="shared" si="65"/>
        <v>0.69696969696969702</v>
      </c>
      <c r="BD15" s="183">
        <f t="shared" si="88"/>
        <v>33</v>
      </c>
      <c r="BE15" s="55">
        <f>BD15*0.16</f>
        <v>5.28</v>
      </c>
      <c r="BF15" s="217">
        <v>9</v>
      </c>
      <c r="BG15" s="194">
        <f t="shared" si="28"/>
        <v>0.29032258064516131</v>
      </c>
      <c r="BH15" s="144">
        <v>22</v>
      </c>
      <c r="BI15" s="218">
        <f t="shared" si="29"/>
        <v>0.70967741935483875</v>
      </c>
      <c r="BJ15" s="183">
        <f t="shared" si="89"/>
        <v>31</v>
      </c>
      <c r="BK15" s="55">
        <f>BJ15*0.16</f>
        <v>4.96</v>
      </c>
      <c r="BL15" s="217">
        <v>9</v>
      </c>
      <c r="BM15" s="194">
        <f t="shared" si="31"/>
        <v>0.29032258064516131</v>
      </c>
      <c r="BN15" s="144">
        <v>22</v>
      </c>
      <c r="BO15" s="218">
        <f t="shared" si="32"/>
        <v>0.70967741935483875</v>
      </c>
      <c r="BP15" s="183">
        <f t="shared" si="90"/>
        <v>31</v>
      </c>
      <c r="BQ15" s="55">
        <f>BP15*0.16</f>
        <v>4.96</v>
      </c>
      <c r="BR15" s="217">
        <v>9</v>
      </c>
      <c r="BS15" s="194">
        <f t="shared" si="34"/>
        <v>0.29032258064516131</v>
      </c>
      <c r="BT15" s="144">
        <v>22</v>
      </c>
      <c r="BU15" s="218">
        <f t="shared" si="35"/>
        <v>0.70967741935483875</v>
      </c>
      <c r="BV15" s="183">
        <f t="shared" si="91"/>
        <v>31</v>
      </c>
      <c r="BW15" s="55">
        <f>BV15*0.16</f>
        <v>4.96</v>
      </c>
      <c r="BX15" s="264">
        <f t="shared" si="66"/>
        <v>0</v>
      </c>
      <c r="BY15" s="265">
        <f t="shared" si="67"/>
        <v>0</v>
      </c>
      <c r="BZ15" s="264">
        <f t="shared" si="68"/>
        <v>-1</v>
      </c>
      <c r="CA15" s="265">
        <f t="shared" si="69"/>
        <v>-0.16000000000000014</v>
      </c>
      <c r="CB15" s="19">
        <v>32</v>
      </c>
      <c r="CE15" s="19">
        <v>5.12</v>
      </c>
    </row>
    <row r="16" spans="1:83" s="19" customFormat="1" ht="16.5" customHeight="1" x14ac:dyDescent="0.2">
      <c r="A16" s="317"/>
      <c r="B16" s="8" t="s">
        <v>57</v>
      </c>
      <c r="C16" s="159" t="s">
        <v>165</v>
      </c>
      <c r="D16" s="113">
        <v>0</v>
      </c>
      <c r="E16" s="172">
        <v>0</v>
      </c>
      <c r="F16" s="112">
        <v>0</v>
      </c>
      <c r="G16" s="175">
        <v>0</v>
      </c>
      <c r="H16" s="183">
        <f t="shared" si="72"/>
        <v>0</v>
      </c>
      <c r="I16" s="55">
        <f>H16*0.11</f>
        <v>0</v>
      </c>
      <c r="J16" s="217">
        <v>0</v>
      </c>
      <c r="K16" s="194">
        <v>0</v>
      </c>
      <c r="L16" s="144">
        <v>0</v>
      </c>
      <c r="M16" s="218">
        <v>0</v>
      </c>
      <c r="N16" s="183">
        <f t="shared" si="75"/>
        <v>0</v>
      </c>
      <c r="O16" s="55">
        <f>N16*0.11</f>
        <v>0</v>
      </c>
      <c r="P16" s="217">
        <v>0</v>
      </c>
      <c r="Q16" s="194">
        <v>0</v>
      </c>
      <c r="R16" s="144">
        <v>0</v>
      </c>
      <c r="S16" s="218">
        <v>0</v>
      </c>
      <c r="T16" s="190">
        <f t="shared" si="78"/>
        <v>0</v>
      </c>
      <c r="U16" s="55">
        <f>T16*0.11</f>
        <v>0</v>
      </c>
      <c r="V16" s="219">
        <v>0</v>
      </c>
      <c r="W16" s="172">
        <v>0</v>
      </c>
      <c r="X16" s="112">
        <v>0</v>
      </c>
      <c r="Y16" s="175">
        <v>0</v>
      </c>
      <c r="Z16" s="190">
        <f t="shared" si="81"/>
        <v>0</v>
      </c>
      <c r="AA16" s="55">
        <f>Z16*0.11</f>
        <v>0</v>
      </c>
      <c r="AB16" s="219">
        <v>0</v>
      </c>
      <c r="AC16" s="172">
        <v>0</v>
      </c>
      <c r="AD16" s="112">
        <v>0</v>
      </c>
      <c r="AE16" s="175">
        <v>0</v>
      </c>
      <c r="AF16" s="190">
        <f t="shared" si="84"/>
        <v>0</v>
      </c>
      <c r="AG16" s="55">
        <f>AF16*0.11</f>
        <v>0</v>
      </c>
      <c r="AH16" s="217">
        <v>0</v>
      </c>
      <c r="AI16" s="194">
        <f t="shared" si="58"/>
        <v>0</v>
      </c>
      <c r="AJ16" s="144">
        <v>0</v>
      </c>
      <c r="AK16" s="218">
        <f t="shared" si="59"/>
        <v>0</v>
      </c>
      <c r="AL16" s="183">
        <f t="shared" si="85"/>
        <v>0</v>
      </c>
      <c r="AM16" s="55">
        <f>AL16*0.11</f>
        <v>0</v>
      </c>
      <c r="AN16" s="217">
        <v>0</v>
      </c>
      <c r="AO16" s="194">
        <f t="shared" si="60"/>
        <v>0</v>
      </c>
      <c r="AP16" s="144">
        <v>0</v>
      </c>
      <c r="AQ16" s="218">
        <f t="shared" si="61"/>
        <v>0</v>
      </c>
      <c r="AR16" s="183">
        <f t="shared" si="86"/>
        <v>0</v>
      </c>
      <c r="AS16" s="55">
        <f>AR16*0.11</f>
        <v>0</v>
      </c>
      <c r="AT16" s="217">
        <v>0</v>
      </c>
      <c r="AU16" s="194">
        <f t="shared" si="62"/>
        <v>0</v>
      </c>
      <c r="AV16" s="144">
        <v>0</v>
      </c>
      <c r="AW16" s="218">
        <f t="shared" si="63"/>
        <v>0</v>
      </c>
      <c r="AX16" s="183">
        <f t="shared" si="87"/>
        <v>0</v>
      </c>
      <c r="AY16" s="155">
        <f>AX16*0.11</f>
        <v>0</v>
      </c>
      <c r="AZ16" s="217">
        <v>0</v>
      </c>
      <c r="BA16" s="194">
        <f t="shared" si="64"/>
        <v>0</v>
      </c>
      <c r="BB16" s="144">
        <v>0</v>
      </c>
      <c r="BC16" s="218">
        <f t="shared" si="65"/>
        <v>0</v>
      </c>
      <c r="BD16" s="183">
        <f t="shared" si="88"/>
        <v>0</v>
      </c>
      <c r="BE16" s="55">
        <f>BD16*0.11</f>
        <v>0</v>
      </c>
      <c r="BF16" s="217">
        <v>0</v>
      </c>
      <c r="BG16" s="194">
        <v>0</v>
      </c>
      <c r="BH16" s="144">
        <v>0</v>
      </c>
      <c r="BI16" s="218">
        <v>0</v>
      </c>
      <c r="BJ16" s="183">
        <f t="shared" si="89"/>
        <v>0</v>
      </c>
      <c r="BK16" s="55">
        <f>BJ16*0.11</f>
        <v>0</v>
      </c>
      <c r="BL16" s="217">
        <v>0</v>
      </c>
      <c r="BM16" s="194">
        <v>0</v>
      </c>
      <c r="BN16" s="144">
        <v>0</v>
      </c>
      <c r="BO16" s="218">
        <v>0</v>
      </c>
      <c r="BP16" s="183">
        <f t="shared" si="90"/>
        <v>0</v>
      </c>
      <c r="BQ16" s="55">
        <f>BP16*0.11</f>
        <v>0</v>
      </c>
      <c r="BR16" s="217">
        <v>0</v>
      </c>
      <c r="BS16" s="194">
        <v>0</v>
      </c>
      <c r="BT16" s="144">
        <v>0</v>
      </c>
      <c r="BU16" s="218">
        <v>0</v>
      </c>
      <c r="BV16" s="183">
        <f t="shared" si="91"/>
        <v>0</v>
      </c>
      <c r="BW16" s="55">
        <f>BV16*0.11</f>
        <v>0</v>
      </c>
      <c r="BX16" s="264">
        <f t="shared" si="66"/>
        <v>0</v>
      </c>
      <c r="BY16" s="265">
        <f t="shared" si="67"/>
        <v>0</v>
      </c>
      <c r="BZ16" s="264">
        <f t="shared" si="68"/>
        <v>0</v>
      </c>
      <c r="CA16" s="265">
        <f t="shared" si="69"/>
        <v>0</v>
      </c>
      <c r="CB16" s="19">
        <v>0</v>
      </c>
      <c r="CE16" s="19">
        <v>0</v>
      </c>
    </row>
    <row r="17" spans="1:83" s="19" customFormat="1" ht="16.5" customHeight="1" x14ac:dyDescent="0.2">
      <c r="A17" s="317"/>
      <c r="B17" s="8" t="s">
        <v>61</v>
      </c>
      <c r="C17" s="159" t="s">
        <v>52</v>
      </c>
      <c r="D17" s="113">
        <v>25</v>
      </c>
      <c r="E17" s="172">
        <f t="shared" si="70"/>
        <v>0.56818181818181823</v>
      </c>
      <c r="F17" s="112">
        <v>19</v>
      </c>
      <c r="G17" s="175">
        <f t="shared" si="71"/>
        <v>0.43181818181818182</v>
      </c>
      <c r="H17" s="183">
        <f t="shared" si="72"/>
        <v>44</v>
      </c>
      <c r="I17" s="55">
        <f>H17</f>
        <v>44</v>
      </c>
      <c r="J17" s="217">
        <v>25</v>
      </c>
      <c r="K17" s="194">
        <f t="shared" si="73"/>
        <v>0.56818181818181823</v>
      </c>
      <c r="L17" s="144">
        <v>19</v>
      </c>
      <c r="M17" s="218">
        <f t="shared" si="74"/>
        <v>0.43181818181818182</v>
      </c>
      <c r="N17" s="183">
        <f t="shared" si="75"/>
        <v>44</v>
      </c>
      <c r="O17" s="55">
        <f>N17</f>
        <v>44</v>
      </c>
      <c r="P17" s="217">
        <v>24</v>
      </c>
      <c r="Q17" s="194">
        <f t="shared" si="76"/>
        <v>0.55813953488372092</v>
      </c>
      <c r="R17" s="144">
        <v>19</v>
      </c>
      <c r="S17" s="218">
        <f t="shared" si="77"/>
        <v>0.44186046511627908</v>
      </c>
      <c r="T17" s="190">
        <f t="shared" si="78"/>
        <v>43</v>
      </c>
      <c r="U17" s="55">
        <f>T17</f>
        <v>43</v>
      </c>
      <c r="V17" s="219">
        <v>24</v>
      </c>
      <c r="W17" s="172">
        <f t="shared" si="79"/>
        <v>0.55813953488372092</v>
      </c>
      <c r="X17" s="112">
        <v>19</v>
      </c>
      <c r="Y17" s="175">
        <f t="shared" si="80"/>
        <v>0.44186046511627908</v>
      </c>
      <c r="Z17" s="190">
        <f t="shared" si="81"/>
        <v>43</v>
      </c>
      <c r="AA17" s="55">
        <f>Z17</f>
        <v>43</v>
      </c>
      <c r="AB17" s="219">
        <v>23</v>
      </c>
      <c r="AC17" s="172">
        <f t="shared" si="82"/>
        <v>0.54761904761904767</v>
      </c>
      <c r="AD17" s="112">
        <v>19</v>
      </c>
      <c r="AE17" s="175">
        <f t="shared" si="83"/>
        <v>0.45238095238095238</v>
      </c>
      <c r="AF17" s="190">
        <f t="shared" si="84"/>
        <v>42</v>
      </c>
      <c r="AG17" s="55">
        <f>AF17</f>
        <v>42</v>
      </c>
      <c r="AH17" s="217">
        <v>23</v>
      </c>
      <c r="AI17" s="194">
        <f t="shared" si="58"/>
        <v>0.56097560975609762</v>
      </c>
      <c r="AJ17" s="144">
        <v>18</v>
      </c>
      <c r="AK17" s="218">
        <f t="shared" si="59"/>
        <v>0.43902439024390244</v>
      </c>
      <c r="AL17" s="183">
        <f t="shared" si="85"/>
        <v>41</v>
      </c>
      <c r="AM17" s="55">
        <f>AL17</f>
        <v>41</v>
      </c>
      <c r="AN17" s="217">
        <v>23</v>
      </c>
      <c r="AO17" s="194">
        <f t="shared" si="60"/>
        <v>0.56097560975609762</v>
      </c>
      <c r="AP17" s="144">
        <v>18</v>
      </c>
      <c r="AQ17" s="218">
        <f t="shared" si="61"/>
        <v>0.43902439024390244</v>
      </c>
      <c r="AR17" s="183">
        <f t="shared" si="86"/>
        <v>41</v>
      </c>
      <c r="AS17" s="55">
        <f>AR17</f>
        <v>41</v>
      </c>
      <c r="AT17" s="217">
        <v>23</v>
      </c>
      <c r="AU17" s="194">
        <f t="shared" si="62"/>
        <v>0.56097560975609762</v>
      </c>
      <c r="AV17" s="144">
        <v>18</v>
      </c>
      <c r="AW17" s="218">
        <f t="shared" si="63"/>
        <v>0.43902439024390244</v>
      </c>
      <c r="AX17" s="183">
        <f t="shared" si="87"/>
        <v>41</v>
      </c>
      <c r="AY17" s="155">
        <f>AX17</f>
        <v>41</v>
      </c>
      <c r="AZ17" s="217">
        <v>23</v>
      </c>
      <c r="BA17" s="194">
        <f t="shared" si="64"/>
        <v>0.56097560975609762</v>
      </c>
      <c r="BB17" s="144">
        <v>18</v>
      </c>
      <c r="BC17" s="218">
        <f t="shared" si="65"/>
        <v>0.43902439024390244</v>
      </c>
      <c r="BD17" s="183">
        <f t="shared" si="88"/>
        <v>41</v>
      </c>
      <c r="BE17" s="55">
        <f>BD17</f>
        <v>41</v>
      </c>
      <c r="BF17" s="217">
        <v>22</v>
      </c>
      <c r="BG17" s="194">
        <f t="shared" si="28"/>
        <v>0.5641025641025641</v>
      </c>
      <c r="BH17" s="144">
        <v>17</v>
      </c>
      <c r="BI17" s="218">
        <f t="shared" si="29"/>
        <v>0.4358974358974359</v>
      </c>
      <c r="BJ17" s="183">
        <f t="shared" si="89"/>
        <v>39</v>
      </c>
      <c r="BK17" s="55">
        <f>BJ17</f>
        <v>39</v>
      </c>
      <c r="BL17" s="217">
        <v>21</v>
      </c>
      <c r="BM17" s="194">
        <f t="shared" ref="BM17:BM18" si="92">BL17/BP17</f>
        <v>0.55263157894736847</v>
      </c>
      <c r="BN17" s="144">
        <v>17</v>
      </c>
      <c r="BO17" s="218">
        <f t="shared" ref="BO17:BO18" si="93">BN17/BP17</f>
        <v>0.44736842105263158</v>
      </c>
      <c r="BP17" s="183">
        <f t="shared" si="90"/>
        <v>38</v>
      </c>
      <c r="BQ17" s="55">
        <f>BP17</f>
        <v>38</v>
      </c>
      <c r="BR17" s="217">
        <v>21</v>
      </c>
      <c r="BS17" s="194">
        <f t="shared" ref="BS17:BS18" si="94">BR17/BV17</f>
        <v>0.55263157894736847</v>
      </c>
      <c r="BT17" s="144">
        <v>17</v>
      </c>
      <c r="BU17" s="218">
        <f t="shared" ref="BU17:BU18" si="95">BT17/BV17</f>
        <v>0.44736842105263158</v>
      </c>
      <c r="BV17" s="183">
        <f t="shared" si="91"/>
        <v>38</v>
      </c>
      <c r="BW17" s="55">
        <f>BV17</f>
        <v>38</v>
      </c>
      <c r="BX17" s="264">
        <f t="shared" si="66"/>
        <v>0</v>
      </c>
      <c r="BY17" s="265">
        <f t="shared" si="67"/>
        <v>0</v>
      </c>
      <c r="BZ17" s="264">
        <f t="shared" si="68"/>
        <v>-6</v>
      </c>
      <c r="CA17" s="265">
        <f t="shared" si="69"/>
        <v>-6</v>
      </c>
      <c r="CB17" s="19">
        <v>45</v>
      </c>
      <c r="CE17" s="19">
        <v>45</v>
      </c>
    </row>
    <row r="18" spans="1:83" s="19" customFormat="1" ht="16.5" customHeight="1" x14ac:dyDescent="0.2">
      <c r="A18" s="317"/>
      <c r="B18" s="8" t="s">
        <v>62</v>
      </c>
      <c r="C18" s="159" t="s">
        <v>52</v>
      </c>
      <c r="D18" s="113">
        <v>76</v>
      </c>
      <c r="E18" s="172">
        <f t="shared" si="70"/>
        <v>0.48101265822784811</v>
      </c>
      <c r="F18" s="112">
        <v>82</v>
      </c>
      <c r="G18" s="175">
        <f t="shared" si="71"/>
        <v>0.51898734177215189</v>
      </c>
      <c r="H18" s="183">
        <f t="shared" si="72"/>
        <v>158</v>
      </c>
      <c r="I18" s="55">
        <f>H18</f>
        <v>158</v>
      </c>
      <c r="J18" s="217">
        <v>77</v>
      </c>
      <c r="K18" s="194">
        <f t="shared" si="73"/>
        <v>0.48427672955974843</v>
      </c>
      <c r="L18" s="144">
        <v>82</v>
      </c>
      <c r="M18" s="218">
        <f t="shared" si="74"/>
        <v>0.51572327044025157</v>
      </c>
      <c r="N18" s="183">
        <f t="shared" si="75"/>
        <v>159</v>
      </c>
      <c r="O18" s="55">
        <f>N18</f>
        <v>159</v>
      </c>
      <c r="P18" s="217">
        <v>72</v>
      </c>
      <c r="Q18" s="194">
        <f t="shared" si="76"/>
        <v>0.48322147651006714</v>
      </c>
      <c r="R18" s="144">
        <v>77</v>
      </c>
      <c r="S18" s="218">
        <f t="shared" si="77"/>
        <v>0.51677852348993292</v>
      </c>
      <c r="T18" s="190">
        <f t="shared" si="78"/>
        <v>149</v>
      </c>
      <c r="U18" s="55">
        <f>T18</f>
        <v>149</v>
      </c>
      <c r="V18" s="219">
        <v>73</v>
      </c>
      <c r="W18" s="172">
        <f t="shared" si="79"/>
        <v>0.48993288590604028</v>
      </c>
      <c r="X18" s="112">
        <v>76</v>
      </c>
      <c r="Y18" s="175">
        <f t="shared" si="80"/>
        <v>0.51006711409395977</v>
      </c>
      <c r="Z18" s="190">
        <f t="shared" si="81"/>
        <v>149</v>
      </c>
      <c r="AA18" s="55">
        <f>Z18</f>
        <v>149</v>
      </c>
      <c r="AB18" s="219">
        <v>74</v>
      </c>
      <c r="AC18" s="172">
        <f t="shared" si="82"/>
        <v>0.49664429530201343</v>
      </c>
      <c r="AD18" s="112">
        <v>75</v>
      </c>
      <c r="AE18" s="175">
        <f t="shared" si="83"/>
        <v>0.50335570469798663</v>
      </c>
      <c r="AF18" s="190">
        <f t="shared" si="84"/>
        <v>149</v>
      </c>
      <c r="AG18" s="55">
        <f>AF18</f>
        <v>149</v>
      </c>
      <c r="AH18" s="217">
        <v>74</v>
      </c>
      <c r="AI18" s="194">
        <f t="shared" si="58"/>
        <v>0.49333333333333335</v>
      </c>
      <c r="AJ18" s="144">
        <v>76</v>
      </c>
      <c r="AK18" s="218">
        <f t="shared" si="59"/>
        <v>0.50666666666666671</v>
      </c>
      <c r="AL18" s="183">
        <f t="shared" si="85"/>
        <v>150</v>
      </c>
      <c r="AM18" s="55">
        <f>AL18</f>
        <v>150</v>
      </c>
      <c r="AN18" s="217">
        <v>74</v>
      </c>
      <c r="AO18" s="194">
        <f t="shared" si="60"/>
        <v>0.49333333333333335</v>
      </c>
      <c r="AP18" s="144">
        <v>76</v>
      </c>
      <c r="AQ18" s="218">
        <f t="shared" si="61"/>
        <v>0.50666666666666671</v>
      </c>
      <c r="AR18" s="183">
        <f t="shared" si="86"/>
        <v>150</v>
      </c>
      <c r="AS18" s="55">
        <f>AR18</f>
        <v>150</v>
      </c>
      <c r="AT18" s="217">
        <v>74</v>
      </c>
      <c r="AU18" s="194">
        <f t="shared" si="62"/>
        <v>0.49333333333333335</v>
      </c>
      <c r="AV18" s="144">
        <v>76</v>
      </c>
      <c r="AW18" s="218">
        <f t="shared" si="63"/>
        <v>0.50666666666666671</v>
      </c>
      <c r="AX18" s="183">
        <f t="shared" si="87"/>
        <v>150</v>
      </c>
      <c r="AY18" s="155">
        <f>AX18</f>
        <v>150</v>
      </c>
      <c r="AZ18" s="217">
        <v>83</v>
      </c>
      <c r="BA18" s="194">
        <f t="shared" si="64"/>
        <v>0.51875000000000004</v>
      </c>
      <c r="BB18" s="144">
        <v>77</v>
      </c>
      <c r="BC18" s="218">
        <f t="shared" si="65"/>
        <v>0.48125000000000001</v>
      </c>
      <c r="BD18" s="183">
        <f t="shared" si="88"/>
        <v>160</v>
      </c>
      <c r="BE18" s="55">
        <f>BD18</f>
        <v>160</v>
      </c>
      <c r="BF18" s="217">
        <v>83</v>
      </c>
      <c r="BG18" s="194">
        <f t="shared" si="28"/>
        <v>0.51234567901234573</v>
      </c>
      <c r="BH18" s="144">
        <v>79</v>
      </c>
      <c r="BI18" s="218">
        <f t="shared" si="29"/>
        <v>0.48765432098765432</v>
      </c>
      <c r="BJ18" s="183">
        <f>SUM(BF18,BH18)</f>
        <v>162</v>
      </c>
      <c r="BK18" s="55">
        <f>BJ18</f>
        <v>162</v>
      </c>
      <c r="BL18" s="217">
        <v>85</v>
      </c>
      <c r="BM18" s="194">
        <f t="shared" si="92"/>
        <v>0.51829268292682928</v>
      </c>
      <c r="BN18" s="144">
        <v>79</v>
      </c>
      <c r="BO18" s="218">
        <f t="shared" si="93"/>
        <v>0.48170731707317072</v>
      </c>
      <c r="BP18" s="183">
        <f>SUM(BL18,BN18)</f>
        <v>164</v>
      </c>
      <c r="BQ18" s="55">
        <f>BP18</f>
        <v>164</v>
      </c>
      <c r="BR18" s="217">
        <v>86</v>
      </c>
      <c r="BS18" s="194">
        <f t="shared" si="94"/>
        <v>0.52121212121212124</v>
      </c>
      <c r="BT18" s="144">
        <v>79</v>
      </c>
      <c r="BU18" s="218">
        <f t="shared" si="95"/>
        <v>0.47878787878787876</v>
      </c>
      <c r="BV18" s="183">
        <f t="shared" si="91"/>
        <v>165</v>
      </c>
      <c r="BW18" s="55">
        <f>BV18</f>
        <v>165</v>
      </c>
      <c r="BX18" s="264">
        <f t="shared" si="66"/>
        <v>1</v>
      </c>
      <c r="BY18" s="265">
        <f t="shared" si="67"/>
        <v>1</v>
      </c>
      <c r="BZ18" s="264">
        <f t="shared" si="68"/>
        <v>7</v>
      </c>
      <c r="CA18" s="265">
        <f t="shared" si="69"/>
        <v>7</v>
      </c>
      <c r="CB18" s="19">
        <v>155</v>
      </c>
      <c r="CE18" s="19">
        <v>155</v>
      </c>
    </row>
    <row r="19" spans="1:83" s="19" customFormat="1" ht="16.5" customHeight="1" x14ac:dyDescent="0.2">
      <c r="A19" s="317"/>
      <c r="B19" s="8" t="s">
        <v>131</v>
      </c>
      <c r="C19" s="159" t="s">
        <v>52</v>
      </c>
      <c r="D19" s="113">
        <v>0</v>
      </c>
      <c r="E19" s="172">
        <v>0</v>
      </c>
      <c r="F19" s="112">
        <v>0</v>
      </c>
      <c r="G19" s="175">
        <v>0</v>
      </c>
      <c r="H19" s="183">
        <f t="shared" si="72"/>
        <v>0</v>
      </c>
      <c r="I19" s="55">
        <f>H19</f>
        <v>0</v>
      </c>
      <c r="J19" s="217">
        <v>0</v>
      </c>
      <c r="K19" s="194">
        <v>0</v>
      </c>
      <c r="L19" s="144">
        <v>0</v>
      </c>
      <c r="M19" s="218">
        <v>0</v>
      </c>
      <c r="N19" s="183">
        <f t="shared" si="75"/>
        <v>0</v>
      </c>
      <c r="O19" s="55">
        <f>N19</f>
        <v>0</v>
      </c>
      <c r="P19" s="217">
        <v>0</v>
      </c>
      <c r="Q19" s="194">
        <v>0</v>
      </c>
      <c r="R19" s="144">
        <v>0</v>
      </c>
      <c r="S19" s="218">
        <v>0</v>
      </c>
      <c r="T19" s="190">
        <f t="shared" si="78"/>
        <v>0</v>
      </c>
      <c r="U19" s="55">
        <f>T19</f>
        <v>0</v>
      </c>
      <c r="V19" s="201">
        <v>0</v>
      </c>
      <c r="W19" s="172">
        <v>0</v>
      </c>
      <c r="X19" s="115">
        <v>0</v>
      </c>
      <c r="Y19" s="175">
        <v>0</v>
      </c>
      <c r="Z19" s="190">
        <f t="shared" si="81"/>
        <v>0</v>
      </c>
      <c r="AA19" s="55">
        <f>Z19</f>
        <v>0</v>
      </c>
      <c r="AB19" s="201">
        <v>0</v>
      </c>
      <c r="AC19" s="172">
        <v>0</v>
      </c>
      <c r="AD19" s="115">
        <v>0</v>
      </c>
      <c r="AE19" s="175">
        <v>0</v>
      </c>
      <c r="AF19" s="190">
        <f t="shared" si="84"/>
        <v>0</v>
      </c>
      <c r="AG19" s="55">
        <f>AF19</f>
        <v>0</v>
      </c>
      <c r="AH19" s="217">
        <v>0</v>
      </c>
      <c r="AI19" s="194">
        <f t="shared" si="58"/>
        <v>0</v>
      </c>
      <c r="AJ19" s="144">
        <v>0</v>
      </c>
      <c r="AK19" s="218">
        <f t="shared" si="59"/>
        <v>0</v>
      </c>
      <c r="AL19" s="183">
        <f t="shared" si="85"/>
        <v>0</v>
      </c>
      <c r="AM19" s="55">
        <f>AL19</f>
        <v>0</v>
      </c>
      <c r="AN19" s="217">
        <v>0</v>
      </c>
      <c r="AO19" s="194">
        <f t="shared" si="60"/>
        <v>0</v>
      </c>
      <c r="AP19" s="144">
        <v>0</v>
      </c>
      <c r="AQ19" s="218">
        <f t="shared" si="61"/>
        <v>0</v>
      </c>
      <c r="AR19" s="183">
        <f t="shared" si="86"/>
        <v>0</v>
      </c>
      <c r="AS19" s="55">
        <f>AR19</f>
        <v>0</v>
      </c>
      <c r="AT19" s="217">
        <v>0</v>
      </c>
      <c r="AU19" s="194">
        <f t="shared" si="62"/>
        <v>0</v>
      </c>
      <c r="AV19" s="144">
        <v>0</v>
      </c>
      <c r="AW19" s="218">
        <f t="shared" si="63"/>
        <v>0</v>
      </c>
      <c r="AX19" s="183">
        <f t="shared" si="87"/>
        <v>0</v>
      </c>
      <c r="AY19" s="155">
        <f>AX19</f>
        <v>0</v>
      </c>
      <c r="AZ19" s="217">
        <v>0</v>
      </c>
      <c r="BA19" s="194">
        <f>IF(BD19=0,0,AZ19/BD19)</f>
        <v>0</v>
      </c>
      <c r="BB19" s="144">
        <v>0</v>
      </c>
      <c r="BC19" s="218">
        <f t="shared" si="65"/>
        <v>0</v>
      </c>
      <c r="BD19" s="183">
        <f t="shared" si="88"/>
        <v>0</v>
      </c>
      <c r="BE19" s="55">
        <f>BD19</f>
        <v>0</v>
      </c>
      <c r="BF19" s="217">
        <v>0</v>
      </c>
      <c r="BG19" s="194">
        <v>0</v>
      </c>
      <c r="BH19" s="144">
        <v>0</v>
      </c>
      <c r="BI19" s="218">
        <v>0</v>
      </c>
      <c r="BJ19" s="183">
        <f t="shared" si="89"/>
        <v>0</v>
      </c>
      <c r="BK19" s="55">
        <f>BJ19</f>
        <v>0</v>
      </c>
      <c r="BL19" s="217">
        <v>0</v>
      </c>
      <c r="BM19" s="194">
        <v>0</v>
      </c>
      <c r="BN19" s="144">
        <v>0</v>
      </c>
      <c r="BO19" s="218">
        <v>0</v>
      </c>
      <c r="BP19" s="183">
        <f t="shared" si="90"/>
        <v>0</v>
      </c>
      <c r="BQ19" s="55">
        <f>BP19</f>
        <v>0</v>
      </c>
      <c r="BR19" s="217">
        <v>0</v>
      </c>
      <c r="BS19" s="194">
        <v>0</v>
      </c>
      <c r="BT19" s="144">
        <v>0</v>
      </c>
      <c r="BU19" s="218">
        <v>0</v>
      </c>
      <c r="BV19" s="183">
        <f t="shared" si="91"/>
        <v>0</v>
      </c>
      <c r="BW19" s="55">
        <f>BV19</f>
        <v>0</v>
      </c>
      <c r="BX19" s="264">
        <f t="shared" si="66"/>
        <v>0</v>
      </c>
      <c r="BY19" s="265">
        <f t="shared" si="67"/>
        <v>0</v>
      </c>
      <c r="BZ19" s="264">
        <f t="shared" si="68"/>
        <v>0</v>
      </c>
      <c r="CA19" s="265">
        <f t="shared" si="69"/>
        <v>0</v>
      </c>
      <c r="CB19" s="19">
        <v>0</v>
      </c>
      <c r="CE19" s="19">
        <v>0</v>
      </c>
    </row>
    <row r="20" spans="1:83" s="19" customFormat="1" ht="16.5" customHeight="1" x14ac:dyDescent="0.2">
      <c r="A20" s="317"/>
      <c r="B20" s="8" t="s">
        <v>63</v>
      </c>
      <c r="C20" s="159" t="s">
        <v>52</v>
      </c>
      <c r="D20" s="113">
        <v>82</v>
      </c>
      <c r="E20" s="172">
        <f t="shared" si="70"/>
        <v>0.57342657342657344</v>
      </c>
      <c r="F20" s="112">
        <v>61</v>
      </c>
      <c r="G20" s="175">
        <f t="shared" si="71"/>
        <v>0.42657342657342656</v>
      </c>
      <c r="H20" s="183">
        <f t="shared" si="72"/>
        <v>143</v>
      </c>
      <c r="I20" s="55">
        <f>H20</f>
        <v>143</v>
      </c>
      <c r="J20" s="217">
        <v>81</v>
      </c>
      <c r="K20" s="194">
        <f t="shared" si="73"/>
        <v>0.57446808510638303</v>
      </c>
      <c r="L20" s="144">
        <v>60</v>
      </c>
      <c r="M20" s="218">
        <f t="shared" si="74"/>
        <v>0.42553191489361702</v>
      </c>
      <c r="N20" s="183">
        <f t="shared" si="75"/>
        <v>141</v>
      </c>
      <c r="O20" s="55">
        <f>N20</f>
        <v>141</v>
      </c>
      <c r="P20" s="217">
        <v>71</v>
      </c>
      <c r="Q20" s="194">
        <f t="shared" si="76"/>
        <v>0.56349206349206349</v>
      </c>
      <c r="R20" s="144">
        <v>55</v>
      </c>
      <c r="S20" s="218">
        <f t="shared" si="77"/>
        <v>0.43650793650793651</v>
      </c>
      <c r="T20" s="190">
        <f t="shared" si="78"/>
        <v>126</v>
      </c>
      <c r="U20" s="55">
        <f>T20</f>
        <v>126</v>
      </c>
      <c r="V20" s="219">
        <v>70</v>
      </c>
      <c r="W20" s="172">
        <f t="shared" si="79"/>
        <v>0.57851239669421484</v>
      </c>
      <c r="X20" s="112">
        <v>51</v>
      </c>
      <c r="Y20" s="175">
        <f t="shared" si="80"/>
        <v>0.42148760330578511</v>
      </c>
      <c r="Z20" s="190">
        <f t="shared" si="81"/>
        <v>121</v>
      </c>
      <c r="AA20" s="55">
        <f>Z20</f>
        <v>121</v>
      </c>
      <c r="AB20" s="219">
        <v>70</v>
      </c>
      <c r="AC20" s="172">
        <f t="shared" si="82"/>
        <v>0.57851239669421484</v>
      </c>
      <c r="AD20" s="112">
        <v>51</v>
      </c>
      <c r="AE20" s="175">
        <f t="shared" si="83"/>
        <v>0.42148760330578511</v>
      </c>
      <c r="AF20" s="190">
        <f t="shared" si="84"/>
        <v>121</v>
      </c>
      <c r="AG20" s="55">
        <f>AF20</f>
        <v>121</v>
      </c>
      <c r="AH20" s="217">
        <v>70</v>
      </c>
      <c r="AI20" s="194">
        <f t="shared" si="58"/>
        <v>0.57851239669421484</v>
      </c>
      <c r="AJ20" s="144">
        <v>51</v>
      </c>
      <c r="AK20" s="218">
        <f t="shared" si="59"/>
        <v>0.42148760330578511</v>
      </c>
      <c r="AL20" s="183">
        <f>SUM(AH20,AJ20)</f>
        <v>121</v>
      </c>
      <c r="AM20" s="55">
        <f>AL20</f>
        <v>121</v>
      </c>
      <c r="AN20" s="217">
        <v>88</v>
      </c>
      <c r="AO20" s="194">
        <f t="shared" si="60"/>
        <v>0.56774193548387097</v>
      </c>
      <c r="AP20" s="144">
        <v>67</v>
      </c>
      <c r="AQ20" s="218">
        <f t="shared" si="61"/>
        <v>0.43225806451612903</v>
      </c>
      <c r="AR20" s="183">
        <f t="shared" si="86"/>
        <v>155</v>
      </c>
      <c r="AS20" s="55">
        <f>AR20</f>
        <v>155</v>
      </c>
      <c r="AT20" s="217">
        <v>88</v>
      </c>
      <c r="AU20" s="194">
        <f t="shared" si="62"/>
        <v>0.56774193548387097</v>
      </c>
      <c r="AV20" s="144">
        <v>67</v>
      </c>
      <c r="AW20" s="218">
        <f t="shared" si="63"/>
        <v>0.43225806451612903</v>
      </c>
      <c r="AX20" s="183">
        <f t="shared" si="87"/>
        <v>155</v>
      </c>
      <c r="AY20" s="155">
        <f>AX20</f>
        <v>155</v>
      </c>
      <c r="AZ20" s="217">
        <v>79</v>
      </c>
      <c r="BA20" s="194">
        <f t="shared" si="64"/>
        <v>0.54109589041095896</v>
      </c>
      <c r="BB20" s="144">
        <v>67</v>
      </c>
      <c r="BC20" s="218">
        <f t="shared" si="65"/>
        <v>0.4589041095890411</v>
      </c>
      <c r="BD20" s="183">
        <f t="shared" si="88"/>
        <v>146</v>
      </c>
      <c r="BE20" s="55">
        <f>BD20</f>
        <v>146</v>
      </c>
      <c r="BF20" s="217">
        <v>79</v>
      </c>
      <c r="BG20" s="194">
        <f t="shared" si="28"/>
        <v>0.54861111111111116</v>
      </c>
      <c r="BH20" s="144">
        <v>65</v>
      </c>
      <c r="BI20" s="218">
        <f t="shared" si="29"/>
        <v>0.4513888888888889</v>
      </c>
      <c r="BJ20" s="183">
        <f t="shared" si="89"/>
        <v>144</v>
      </c>
      <c r="BK20" s="55">
        <f>BJ20</f>
        <v>144</v>
      </c>
      <c r="BL20" s="217">
        <v>78</v>
      </c>
      <c r="BM20" s="194">
        <f t="shared" ref="BM20" si="96">BL20/BP20</f>
        <v>0.54929577464788737</v>
      </c>
      <c r="BN20" s="144">
        <v>64</v>
      </c>
      <c r="BO20" s="218">
        <f t="shared" ref="BO20" si="97">BN20/BP20</f>
        <v>0.45070422535211269</v>
      </c>
      <c r="BP20" s="183">
        <f t="shared" si="90"/>
        <v>142</v>
      </c>
      <c r="BQ20" s="55">
        <f>BP20</f>
        <v>142</v>
      </c>
      <c r="BR20" s="217">
        <v>77</v>
      </c>
      <c r="BS20" s="194">
        <f t="shared" ref="BS20" si="98">BR20/BV20</f>
        <v>0.54225352112676062</v>
      </c>
      <c r="BT20" s="144">
        <v>65</v>
      </c>
      <c r="BU20" s="218">
        <f t="shared" ref="BU20" si="99">BT20/BV20</f>
        <v>0.45774647887323944</v>
      </c>
      <c r="BV20" s="183">
        <f t="shared" si="91"/>
        <v>142</v>
      </c>
      <c r="BW20" s="55">
        <f>BV20</f>
        <v>142</v>
      </c>
      <c r="BX20" s="264">
        <f t="shared" si="66"/>
        <v>0</v>
      </c>
      <c r="BY20" s="265">
        <f t="shared" si="67"/>
        <v>0</v>
      </c>
      <c r="BZ20" s="264">
        <f t="shared" si="68"/>
        <v>-1</v>
      </c>
      <c r="CA20" s="265">
        <f t="shared" si="69"/>
        <v>-1</v>
      </c>
      <c r="CB20" s="19">
        <v>145</v>
      </c>
      <c r="CE20" s="19">
        <v>145</v>
      </c>
    </row>
    <row r="21" spans="1:83" s="19" customFormat="1" ht="16.5" customHeight="1" x14ac:dyDescent="0.2">
      <c r="A21" s="317"/>
      <c r="B21" s="8" t="s">
        <v>64</v>
      </c>
      <c r="C21" s="159" t="s">
        <v>52</v>
      </c>
      <c r="D21" s="113">
        <v>0</v>
      </c>
      <c r="E21" s="172">
        <v>0</v>
      </c>
      <c r="F21" s="112">
        <v>0</v>
      </c>
      <c r="G21" s="175">
        <v>0</v>
      </c>
      <c r="H21" s="183">
        <f t="shared" si="72"/>
        <v>0</v>
      </c>
      <c r="I21" s="55">
        <f>H21</f>
        <v>0</v>
      </c>
      <c r="J21" s="217">
        <v>0</v>
      </c>
      <c r="K21" s="194">
        <v>0</v>
      </c>
      <c r="L21" s="144">
        <v>0</v>
      </c>
      <c r="M21" s="218">
        <v>0</v>
      </c>
      <c r="N21" s="183">
        <f t="shared" si="75"/>
        <v>0</v>
      </c>
      <c r="O21" s="55">
        <f>N21</f>
        <v>0</v>
      </c>
      <c r="P21" s="217">
        <v>0</v>
      </c>
      <c r="Q21" s="194">
        <v>0</v>
      </c>
      <c r="R21" s="144">
        <v>0</v>
      </c>
      <c r="S21" s="218">
        <v>0</v>
      </c>
      <c r="T21" s="190">
        <f t="shared" si="78"/>
        <v>0</v>
      </c>
      <c r="U21" s="55">
        <f>T21</f>
        <v>0</v>
      </c>
      <c r="V21" s="219">
        <v>0</v>
      </c>
      <c r="W21" s="172">
        <v>0</v>
      </c>
      <c r="X21" s="112">
        <v>0</v>
      </c>
      <c r="Y21" s="175">
        <v>0</v>
      </c>
      <c r="Z21" s="190">
        <f t="shared" si="81"/>
        <v>0</v>
      </c>
      <c r="AA21" s="55">
        <f>Z21</f>
        <v>0</v>
      </c>
      <c r="AB21" s="219">
        <v>0</v>
      </c>
      <c r="AC21" s="172">
        <v>0</v>
      </c>
      <c r="AD21" s="112">
        <v>0</v>
      </c>
      <c r="AE21" s="175">
        <v>0</v>
      </c>
      <c r="AF21" s="190">
        <f t="shared" si="84"/>
        <v>0</v>
      </c>
      <c r="AG21" s="55">
        <f>AF21</f>
        <v>0</v>
      </c>
      <c r="AH21" s="217">
        <v>0</v>
      </c>
      <c r="AI21" s="194">
        <f t="shared" si="58"/>
        <v>0</v>
      </c>
      <c r="AJ21" s="144">
        <v>0</v>
      </c>
      <c r="AK21" s="218">
        <f t="shared" si="59"/>
        <v>0</v>
      </c>
      <c r="AL21" s="183">
        <f t="shared" si="85"/>
        <v>0</v>
      </c>
      <c r="AM21" s="55">
        <f>AL21</f>
        <v>0</v>
      </c>
      <c r="AN21" s="217">
        <v>0</v>
      </c>
      <c r="AO21" s="194">
        <f t="shared" si="60"/>
        <v>0</v>
      </c>
      <c r="AP21" s="144">
        <v>0</v>
      </c>
      <c r="AQ21" s="218">
        <f t="shared" si="61"/>
        <v>0</v>
      </c>
      <c r="AR21" s="183">
        <f t="shared" si="86"/>
        <v>0</v>
      </c>
      <c r="AS21" s="55">
        <f>AR21</f>
        <v>0</v>
      </c>
      <c r="AT21" s="217">
        <v>0</v>
      </c>
      <c r="AU21" s="194">
        <f t="shared" si="62"/>
        <v>0</v>
      </c>
      <c r="AV21" s="144">
        <v>0</v>
      </c>
      <c r="AW21" s="218">
        <f t="shared" si="63"/>
        <v>0</v>
      </c>
      <c r="AX21" s="183">
        <f t="shared" si="87"/>
        <v>0</v>
      </c>
      <c r="AY21" s="155">
        <f>AX21</f>
        <v>0</v>
      </c>
      <c r="AZ21" s="217">
        <v>0</v>
      </c>
      <c r="BA21" s="194">
        <f t="shared" si="64"/>
        <v>0</v>
      </c>
      <c r="BB21" s="144">
        <v>0</v>
      </c>
      <c r="BC21" s="218">
        <f t="shared" si="65"/>
        <v>0</v>
      </c>
      <c r="BD21" s="183">
        <f t="shared" si="88"/>
        <v>0</v>
      </c>
      <c r="BE21" s="55">
        <f>BD21</f>
        <v>0</v>
      </c>
      <c r="BF21" s="217">
        <v>0</v>
      </c>
      <c r="BG21" s="194">
        <v>0</v>
      </c>
      <c r="BH21" s="144">
        <v>0</v>
      </c>
      <c r="BI21" s="218">
        <v>0</v>
      </c>
      <c r="BJ21" s="183">
        <f t="shared" si="89"/>
        <v>0</v>
      </c>
      <c r="BK21" s="55">
        <f>BJ21</f>
        <v>0</v>
      </c>
      <c r="BL21" s="217">
        <v>0</v>
      </c>
      <c r="BM21" s="194">
        <v>0</v>
      </c>
      <c r="BN21" s="144">
        <v>0</v>
      </c>
      <c r="BO21" s="218">
        <v>0</v>
      </c>
      <c r="BP21" s="183">
        <f t="shared" si="90"/>
        <v>0</v>
      </c>
      <c r="BQ21" s="55">
        <f>BP21</f>
        <v>0</v>
      </c>
      <c r="BR21" s="217">
        <v>0</v>
      </c>
      <c r="BS21" s="194">
        <v>0</v>
      </c>
      <c r="BT21" s="144">
        <v>0</v>
      </c>
      <c r="BU21" s="218">
        <v>0</v>
      </c>
      <c r="BV21" s="183">
        <f t="shared" si="91"/>
        <v>0</v>
      </c>
      <c r="BW21" s="55">
        <f>BV21</f>
        <v>0</v>
      </c>
      <c r="BX21" s="264">
        <f t="shared" si="66"/>
        <v>0</v>
      </c>
      <c r="BY21" s="265">
        <f t="shared" si="67"/>
        <v>0</v>
      </c>
      <c r="BZ21" s="264">
        <f t="shared" si="68"/>
        <v>0</v>
      </c>
      <c r="CA21" s="265">
        <f t="shared" si="69"/>
        <v>0</v>
      </c>
      <c r="CB21" s="19">
        <v>0</v>
      </c>
      <c r="CE21" s="19">
        <v>0</v>
      </c>
    </row>
    <row r="22" spans="1:83" s="19" customFormat="1" ht="16.5" customHeight="1" x14ac:dyDescent="0.2">
      <c r="A22" s="317"/>
      <c r="B22" s="8" t="s">
        <v>65</v>
      </c>
      <c r="C22" s="159" t="s">
        <v>60</v>
      </c>
      <c r="D22" s="113">
        <v>96</v>
      </c>
      <c r="E22" s="172">
        <f t="shared" si="70"/>
        <v>0.47761194029850745</v>
      </c>
      <c r="F22" s="112">
        <v>105</v>
      </c>
      <c r="G22" s="175">
        <f t="shared" si="71"/>
        <v>0.52238805970149249</v>
      </c>
      <c r="H22" s="183">
        <f t="shared" si="72"/>
        <v>201</v>
      </c>
      <c r="I22" s="55">
        <f>H22*0.16</f>
        <v>32.160000000000004</v>
      </c>
      <c r="J22" s="217">
        <v>103</v>
      </c>
      <c r="K22" s="194">
        <f t="shared" si="73"/>
        <v>0.49519230769230771</v>
      </c>
      <c r="L22" s="144">
        <v>105</v>
      </c>
      <c r="M22" s="218">
        <f t="shared" si="74"/>
        <v>0.50480769230769229</v>
      </c>
      <c r="N22" s="183">
        <f t="shared" si="75"/>
        <v>208</v>
      </c>
      <c r="O22" s="55">
        <f>N22*0.16</f>
        <v>33.28</v>
      </c>
      <c r="P22" s="217">
        <v>103</v>
      </c>
      <c r="Q22" s="194">
        <f t="shared" si="76"/>
        <v>0.49758454106280192</v>
      </c>
      <c r="R22" s="144">
        <v>104</v>
      </c>
      <c r="S22" s="218">
        <f t="shared" si="77"/>
        <v>0.50241545893719808</v>
      </c>
      <c r="T22" s="190">
        <f t="shared" si="78"/>
        <v>207</v>
      </c>
      <c r="U22" s="55">
        <f>T22*0.16</f>
        <v>33.119999999999997</v>
      </c>
      <c r="V22" s="219">
        <v>100</v>
      </c>
      <c r="W22" s="172">
        <f t="shared" si="79"/>
        <v>0.49261083743842365</v>
      </c>
      <c r="X22" s="112">
        <v>103</v>
      </c>
      <c r="Y22" s="175">
        <f t="shared" si="80"/>
        <v>0.5073891625615764</v>
      </c>
      <c r="Z22" s="190">
        <f t="shared" si="81"/>
        <v>203</v>
      </c>
      <c r="AA22" s="55">
        <f>Z22*0.16</f>
        <v>32.480000000000004</v>
      </c>
      <c r="AB22" s="219">
        <v>51</v>
      </c>
      <c r="AC22" s="172">
        <f t="shared" si="82"/>
        <v>0.52577319587628868</v>
      </c>
      <c r="AD22" s="112">
        <v>46</v>
      </c>
      <c r="AE22" s="175">
        <f t="shared" si="83"/>
        <v>0.47422680412371132</v>
      </c>
      <c r="AF22" s="190">
        <f t="shared" si="84"/>
        <v>97</v>
      </c>
      <c r="AG22" s="55">
        <f>AF22*0.16</f>
        <v>15.52</v>
      </c>
      <c r="AH22" s="217">
        <v>30</v>
      </c>
      <c r="AI22" s="194">
        <f t="shared" si="58"/>
        <v>0.68181818181818177</v>
      </c>
      <c r="AJ22" s="144">
        <v>14</v>
      </c>
      <c r="AK22" s="218">
        <f t="shared" si="59"/>
        <v>0.31818181818181818</v>
      </c>
      <c r="AL22" s="183">
        <f t="shared" si="85"/>
        <v>44</v>
      </c>
      <c r="AM22" s="55">
        <f>AL22*0.16</f>
        <v>7.04</v>
      </c>
      <c r="AN22" s="217">
        <v>30</v>
      </c>
      <c r="AO22" s="194">
        <f t="shared" si="60"/>
        <v>0.68181818181818177</v>
      </c>
      <c r="AP22" s="144">
        <v>14</v>
      </c>
      <c r="AQ22" s="218">
        <f t="shared" si="61"/>
        <v>0.31818181818181818</v>
      </c>
      <c r="AR22" s="183">
        <f t="shared" si="86"/>
        <v>44</v>
      </c>
      <c r="AS22" s="55">
        <f>AR22*0.16</f>
        <v>7.04</v>
      </c>
      <c r="AT22" s="217">
        <v>30</v>
      </c>
      <c r="AU22" s="194">
        <f t="shared" si="62"/>
        <v>0.68181818181818177</v>
      </c>
      <c r="AV22" s="144">
        <v>14</v>
      </c>
      <c r="AW22" s="218">
        <f t="shared" si="63"/>
        <v>0.31818181818181818</v>
      </c>
      <c r="AX22" s="183">
        <f t="shared" si="87"/>
        <v>44</v>
      </c>
      <c r="AY22" s="155">
        <f>AX22*0.16</f>
        <v>7.04</v>
      </c>
      <c r="AZ22" s="217">
        <v>89</v>
      </c>
      <c r="BA22" s="194">
        <f t="shared" si="64"/>
        <v>0.47340425531914893</v>
      </c>
      <c r="BB22" s="144">
        <v>99</v>
      </c>
      <c r="BC22" s="218">
        <f t="shared" si="65"/>
        <v>0.52659574468085102</v>
      </c>
      <c r="BD22" s="183">
        <f t="shared" si="88"/>
        <v>188</v>
      </c>
      <c r="BE22" s="55">
        <f>BD22*0.16</f>
        <v>30.080000000000002</v>
      </c>
      <c r="BF22" s="217">
        <v>97</v>
      </c>
      <c r="BG22" s="194">
        <f t="shared" si="28"/>
        <v>0.48258706467661694</v>
      </c>
      <c r="BH22" s="144">
        <v>104</v>
      </c>
      <c r="BI22" s="218">
        <f t="shared" si="29"/>
        <v>0.51741293532338306</v>
      </c>
      <c r="BJ22" s="183">
        <f t="shared" si="89"/>
        <v>201</v>
      </c>
      <c r="BK22" s="55">
        <f>BJ22*0.16</f>
        <v>32.160000000000004</v>
      </c>
      <c r="BL22" s="217">
        <v>99</v>
      </c>
      <c r="BM22" s="194">
        <f t="shared" ref="BM22:BM31" si="100">BL22/BP22</f>
        <v>0.48768472906403942</v>
      </c>
      <c r="BN22" s="144">
        <v>104</v>
      </c>
      <c r="BO22" s="218">
        <f t="shared" ref="BO22:BO31" si="101">BN22/BP22</f>
        <v>0.51231527093596063</v>
      </c>
      <c r="BP22" s="183">
        <f t="shared" si="90"/>
        <v>203</v>
      </c>
      <c r="BQ22" s="55">
        <f>BP22*0.16</f>
        <v>32.480000000000004</v>
      </c>
      <c r="BR22" s="217">
        <v>99</v>
      </c>
      <c r="BS22" s="194">
        <f t="shared" ref="BS22:BS31" si="102">BR22/BV22</f>
        <v>0.48768472906403942</v>
      </c>
      <c r="BT22" s="144">
        <v>104</v>
      </c>
      <c r="BU22" s="218">
        <f t="shared" ref="BU22:BU31" si="103">BT22/BV22</f>
        <v>0.51231527093596063</v>
      </c>
      <c r="BV22" s="183">
        <f t="shared" si="91"/>
        <v>203</v>
      </c>
      <c r="BW22" s="55">
        <f>BV22*0.16</f>
        <v>32.480000000000004</v>
      </c>
      <c r="BX22" s="264">
        <f t="shared" si="66"/>
        <v>0</v>
      </c>
      <c r="BY22" s="265">
        <f t="shared" si="67"/>
        <v>0</v>
      </c>
      <c r="BZ22" s="264">
        <f t="shared" si="68"/>
        <v>2</v>
      </c>
      <c r="CA22" s="265">
        <f t="shared" si="69"/>
        <v>0.32000000000000028</v>
      </c>
      <c r="CB22" s="19">
        <v>195</v>
      </c>
      <c r="CE22" s="19">
        <v>31.2</v>
      </c>
    </row>
    <row r="23" spans="1:83" s="19" customFormat="1" ht="16.5" customHeight="1" x14ac:dyDescent="0.2">
      <c r="A23" s="317"/>
      <c r="B23" s="8" t="s">
        <v>183</v>
      </c>
      <c r="C23" s="159" t="s">
        <v>52</v>
      </c>
      <c r="D23" s="113">
        <v>1</v>
      </c>
      <c r="E23" s="172">
        <f t="shared" si="70"/>
        <v>0.5</v>
      </c>
      <c r="F23" s="112">
        <v>1</v>
      </c>
      <c r="G23" s="175">
        <f t="shared" si="71"/>
        <v>0.5</v>
      </c>
      <c r="H23" s="183">
        <f t="shared" si="72"/>
        <v>2</v>
      </c>
      <c r="I23" s="55">
        <f>H23</f>
        <v>2</v>
      </c>
      <c r="J23" s="217">
        <v>1</v>
      </c>
      <c r="K23" s="194">
        <f t="shared" si="73"/>
        <v>0.5</v>
      </c>
      <c r="L23" s="144">
        <v>1</v>
      </c>
      <c r="M23" s="218">
        <f t="shared" si="74"/>
        <v>0.5</v>
      </c>
      <c r="N23" s="183">
        <f t="shared" si="75"/>
        <v>2</v>
      </c>
      <c r="O23" s="55">
        <f>N23</f>
        <v>2</v>
      </c>
      <c r="P23" s="217">
        <v>1</v>
      </c>
      <c r="Q23" s="194">
        <f t="shared" si="76"/>
        <v>0.5</v>
      </c>
      <c r="R23" s="144">
        <v>1</v>
      </c>
      <c r="S23" s="218">
        <f t="shared" si="77"/>
        <v>0.5</v>
      </c>
      <c r="T23" s="190">
        <f t="shared" si="78"/>
        <v>2</v>
      </c>
      <c r="U23" s="55">
        <f>T23</f>
        <v>2</v>
      </c>
      <c r="V23" s="219">
        <v>1</v>
      </c>
      <c r="W23" s="172">
        <f t="shared" si="79"/>
        <v>0.5</v>
      </c>
      <c r="X23" s="112">
        <v>1</v>
      </c>
      <c r="Y23" s="175">
        <f t="shared" si="80"/>
        <v>0.5</v>
      </c>
      <c r="Z23" s="190">
        <f t="shared" si="81"/>
        <v>2</v>
      </c>
      <c r="AA23" s="55">
        <f>Z23</f>
        <v>2</v>
      </c>
      <c r="AB23" s="219">
        <v>1</v>
      </c>
      <c r="AC23" s="172">
        <f t="shared" si="82"/>
        <v>0.5</v>
      </c>
      <c r="AD23" s="112">
        <v>1</v>
      </c>
      <c r="AE23" s="175">
        <f t="shared" si="83"/>
        <v>0.5</v>
      </c>
      <c r="AF23" s="190">
        <f t="shared" si="84"/>
        <v>2</v>
      </c>
      <c r="AG23" s="55">
        <f>AF23</f>
        <v>2</v>
      </c>
      <c r="AH23" s="217">
        <v>1</v>
      </c>
      <c r="AI23" s="194">
        <f t="shared" si="58"/>
        <v>0.5</v>
      </c>
      <c r="AJ23" s="144">
        <v>1</v>
      </c>
      <c r="AK23" s="218">
        <f t="shared" si="59"/>
        <v>0.5</v>
      </c>
      <c r="AL23" s="183">
        <f t="shared" si="85"/>
        <v>2</v>
      </c>
      <c r="AM23" s="55">
        <f>AL23</f>
        <v>2</v>
      </c>
      <c r="AN23" s="217">
        <v>1</v>
      </c>
      <c r="AO23" s="194">
        <f t="shared" si="60"/>
        <v>0.5</v>
      </c>
      <c r="AP23" s="144">
        <v>1</v>
      </c>
      <c r="AQ23" s="218">
        <f t="shared" si="61"/>
        <v>0.5</v>
      </c>
      <c r="AR23" s="183">
        <f t="shared" si="86"/>
        <v>2</v>
      </c>
      <c r="AS23" s="55">
        <f>AR23</f>
        <v>2</v>
      </c>
      <c r="AT23" s="217">
        <v>1</v>
      </c>
      <c r="AU23" s="194">
        <f t="shared" si="62"/>
        <v>0.5</v>
      </c>
      <c r="AV23" s="144">
        <v>1</v>
      </c>
      <c r="AW23" s="218">
        <f t="shared" si="63"/>
        <v>0.5</v>
      </c>
      <c r="AX23" s="183">
        <f t="shared" si="87"/>
        <v>2</v>
      </c>
      <c r="AY23" s="155">
        <f>AX23</f>
        <v>2</v>
      </c>
      <c r="AZ23" s="217">
        <v>1</v>
      </c>
      <c r="BA23" s="194">
        <f t="shared" si="64"/>
        <v>0.5</v>
      </c>
      <c r="BB23" s="144">
        <v>1</v>
      </c>
      <c r="BC23" s="218">
        <f t="shared" si="65"/>
        <v>0.5</v>
      </c>
      <c r="BD23" s="183">
        <f t="shared" si="88"/>
        <v>2</v>
      </c>
      <c r="BE23" s="55">
        <f>BD23</f>
        <v>2</v>
      </c>
      <c r="BF23" s="217">
        <v>2</v>
      </c>
      <c r="BG23" s="194">
        <f t="shared" si="28"/>
        <v>0.4</v>
      </c>
      <c r="BH23" s="144">
        <v>3</v>
      </c>
      <c r="BI23" s="218">
        <f t="shared" si="29"/>
        <v>0.6</v>
      </c>
      <c r="BJ23" s="183">
        <f t="shared" si="89"/>
        <v>5</v>
      </c>
      <c r="BK23" s="55">
        <f>BJ23</f>
        <v>5</v>
      </c>
      <c r="BL23" s="217">
        <v>2</v>
      </c>
      <c r="BM23" s="194">
        <f t="shared" si="100"/>
        <v>0.4</v>
      </c>
      <c r="BN23" s="144">
        <v>3</v>
      </c>
      <c r="BO23" s="218">
        <f t="shared" si="101"/>
        <v>0.6</v>
      </c>
      <c r="BP23" s="183">
        <f t="shared" si="90"/>
        <v>5</v>
      </c>
      <c r="BQ23" s="55">
        <f>BP23</f>
        <v>5</v>
      </c>
      <c r="BR23" s="217">
        <v>2</v>
      </c>
      <c r="BS23" s="194">
        <f t="shared" si="102"/>
        <v>0.4</v>
      </c>
      <c r="BT23" s="144">
        <v>3</v>
      </c>
      <c r="BU23" s="218">
        <f t="shared" si="103"/>
        <v>0.6</v>
      </c>
      <c r="BV23" s="183">
        <f t="shared" si="91"/>
        <v>5</v>
      </c>
      <c r="BW23" s="55">
        <f>BV23</f>
        <v>5</v>
      </c>
      <c r="BX23" s="264">
        <f t="shared" si="66"/>
        <v>0</v>
      </c>
      <c r="BY23" s="265">
        <f t="shared" si="67"/>
        <v>0</v>
      </c>
      <c r="BZ23" s="264">
        <f t="shared" si="68"/>
        <v>3</v>
      </c>
      <c r="CA23" s="265">
        <f t="shared" si="69"/>
        <v>3</v>
      </c>
      <c r="CB23" s="19">
        <v>2</v>
      </c>
      <c r="CE23" s="19">
        <v>2</v>
      </c>
    </row>
    <row r="24" spans="1:83" s="19" customFormat="1" ht="16.5" customHeight="1" x14ac:dyDescent="0.2">
      <c r="A24" s="317"/>
      <c r="B24" s="8" t="s">
        <v>263</v>
      </c>
      <c r="C24" s="159" t="s">
        <v>52</v>
      </c>
      <c r="D24" s="113">
        <v>0</v>
      </c>
      <c r="E24" s="172">
        <v>0</v>
      </c>
      <c r="F24" s="112">
        <v>0</v>
      </c>
      <c r="G24" s="175">
        <v>0</v>
      </c>
      <c r="H24" s="183">
        <f t="shared" si="72"/>
        <v>0</v>
      </c>
      <c r="I24" s="55">
        <f>H24</f>
        <v>0</v>
      </c>
      <c r="J24" s="113">
        <v>0</v>
      </c>
      <c r="K24" s="172">
        <v>0</v>
      </c>
      <c r="L24" s="112">
        <v>0</v>
      </c>
      <c r="M24" s="175">
        <v>0</v>
      </c>
      <c r="N24" s="183">
        <f t="shared" ref="N24" si="104">SUM(J24,L24)</f>
        <v>0</v>
      </c>
      <c r="O24" s="55">
        <f>N24</f>
        <v>0</v>
      </c>
      <c r="P24" s="113">
        <v>0</v>
      </c>
      <c r="Q24" s="172">
        <v>0</v>
      </c>
      <c r="R24" s="112">
        <v>0</v>
      </c>
      <c r="S24" s="175">
        <v>0</v>
      </c>
      <c r="T24" s="190">
        <f t="shared" ref="T24" si="105">SUM(P24,R24)</f>
        <v>0</v>
      </c>
      <c r="U24" s="55">
        <f>T24</f>
        <v>0</v>
      </c>
      <c r="V24" s="113">
        <v>0</v>
      </c>
      <c r="W24" s="172">
        <v>0</v>
      </c>
      <c r="X24" s="112">
        <v>0</v>
      </c>
      <c r="Y24" s="175">
        <v>0</v>
      </c>
      <c r="Z24" s="190">
        <f t="shared" ref="Z24" si="106">SUM(V24,X24)</f>
        <v>0</v>
      </c>
      <c r="AA24" s="55">
        <f>Z24</f>
        <v>0</v>
      </c>
      <c r="AB24" s="113">
        <v>0</v>
      </c>
      <c r="AC24" s="172">
        <v>0</v>
      </c>
      <c r="AD24" s="112">
        <v>0</v>
      </c>
      <c r="AE24" s="175">
        <v>0</v>
      </c>
      <c r="AF24" s="190">
        <f t="shared" ref="AF24" si="107">SUM(AB24,AD24)</f>
        <v>0</v>
      </c>
      <c r="AG24" s="55">
        <f>AF24</f>
        <v>0</v>
      </c>
      <c r="AH24" s="113">
        <v>0</v>
      </c>
      <c r="AI24" s="172">
        <v>0</v>
      </c>
      <c r="AJ24" s="112">
        <v>0</v>
      </c>
      <c r="AK24" s="175">
        <v>0</v>
      </c>
      <c r="AL24" s="183">
        <f t="shared" ref="AL24" si="108">SUM(AH24,AJ24)</f>
        <v>0</v>
      </c>
      <c r="AM24" s="55">
        <f>AL24</f>
        <v>0</v>
      </c>
      <c r="AN24" s="113">
        <v>0</v>
      </c>
      <c r="AO24" s="172">
        <v>0</v>
      </c>
      <c r="AP24" s="112">
        <v>0</v>
      </c>
      <c r="AQ24" s="175">
        <v>0</v>
      </c>
      <c r="AR24" s="183">
        <f t="shared" ref="AR24" si="109">SUM(AN24,AP24)</f>
        <v>0</v>
      </c>
      <c r="AS24" s="55">
        <f>AR24</f>
        <v>0</v>
      </c>
      <c r="AT24" s="113">
        <v>0</v>
      </c>
      <c r="AU24" s="172">
        <v>0</v>
      </c>
      <c r="AV24" s="112">
        <v>0</v>
      </c>
      <c r="AW24" s="175">
        <v>0</v>
      </c>
      <c r="AX24" s="183">
        <f t="shared" ref="AX24" si="110">SUM(AT24,AV24)</f>
        <v>0</v>
      </c>
      <c r="AY24" s="155">
        <f>AX24</f>
        <v>0</v>
      </c>
      <c r="AZ24" s="113">
        <v>0</v>
      </c>
      <c r="BA24" s="172">
        <v>0</v>
      </c>
      <c r="BB24" s="112">
        <v>0</v>
      </c>
      <c r="BC24" s="175">
        <v>0</v>
      </c>
      <c r="BD24" s="183">
        <f t="shared" ref="BD24" si="111">SUM(AZ24,BB24)</f>
        <v>0</v>
      </c>
      <c r="BE24" s="55">
        <f>BD24</f>
        <v>0</v>
      </c>
      <c r="BF24" s="113">
        <v>0</v>
      </c>
      <c r="BG24" s="172">
        <v>0</v>
      </c>
      <c r="BH24" s="112">
        <v>0</v>
      </c>
      <c r="BI24" s="175">
        <v>0</v>
      </c>
      <c r="BJ24" s="183">
        <f t="shared" ref="BJ24" si="112">SUM(BF24,BH24)</f>
        <v>0</v>
      </c>
      <c r="BK24" s="55">
        <f>BJ24</f>
        <v>0</v>
      </c>
      <c r="BL24" s="113">
        <v>0</v>
      </c>
      <c r="BM24" s="172">
        <v>0</v>
      </c>
      <c r="BN24" s="112">
        <v>0</v>
      </c>
      <c r="BO24" s="175">
        <v>0</v>
      </c>
      <c r="BP24" s="183">
        <f t="shared" ref="BP24" si="113">SUM(BL24,BN24)</f>
        <v>0</v>
      </c>
      <c r="BQ24" s="55">
        <f>BP24</f>
        <v>0</v>
      </c>
      <c r="BR24" s="217">
        <v>1</v>
      </c>
      <c r="BS24" s="194">
        <f t="shared" si="102"/>
        <v>1</v>
      </c>
      <c r="BT24" s="144">
        <v>0</v>
      </c>
      <c r="BU24" s="218">
        <f t="shared" si="103"/>
        <v>0</v>
      </c>
      <c r="BV24" s="183">
        <f t="shared" ref="BV24" si="114">SUM(BR24,BT24)</f>
        <v>1</v>
      </c>
      <c r="BW24" s="55">
        <f>BV24</f>
        <v>1</v>
      </c>
      <c r="BX24" s="264">
        <f t="shared" si="66"/>
        <v>1</v>
      </c>
      <c r="BY24" s="265">
        <f t="shared" si="67"/>
        <v>1</v>
      </c>
      <c r="BZ24" s="264">
        <f t="shared" si="68"/>
        <v>1</v>
      </c>
      <c r="CA24" s="265">
        <f t="shared" si="69"/>
        <v>1</v>
      </c>
    </row>
    <row r="25" spans="1:83" s="19" customFormat="1" ht="16.5" customHeight="1" x14ac:dyDescent="0.2">
      <c r="A25" s="317"/>
      <c r="B25" s="39" t="s">
        <v>66</v>
      </c>
      <c r="C25" s="162" t="s">
        <v>52</v>
      </c>
      <c r="D25" s="113">
        <v>139</v>
      </c>
      <c r="E25" s="172">
        <f t="shared" si="70"/>
        <v>0.51481481481481484</v>
      </c>
      <c r="F25" s="112">
        <v>131</v>
      </c>
      <c r="G25" s="175">
        <f t="shared" si="71"/>
        <v>0.48518518518518516</v>
      </c>
      <c r="H25" s="183">
        <f t="shared" si="72"/>
        <v>270</v>
      </c>
      <c r="I25" s="55">
        <f>H25</f>
        <v>270</v>
      </c>
      <c r="J25" s="217">
        <v>140</v>
      </c>
      <c r="K25" s="194">
        <f t="shared" si="73"/>
        <v>0.51282051282051277</v>
      </c>
      <c r="L25" s="144">
        <v>133</v>
      </c>
      <c r="M25" s="218">
        <f t="shared" si="74"/>
        <v>0.48717948717948717</v>
      </c>
      <c r="N25" s="183">
        <f t="shared" si="75"/>
        <v>273</v>
      </c>
      <c r="O25" s="55">
        <f>N25</f>
        <v>273</v>
      </c>
      <c r="P25" s="217">
        <v>141</v>
      </c>
      <c r="Q25" s="194">
        <f t="shared" si="76"/>
        <v>0.50177935943060503</v>
      </c>
      <c r="R25" s="144">
        <v>140</v>
      </c>
      <c r="S25" s="218">
        <f t="shared" si="77"/>
        <v>0.49822064056939502</v>
      </c>
      <c r="T25" s="190">
        <f t="shared" si="78"/>
        <v>281</v>
      </c>
      <c r="U25" s="55">
        <f>T25</f>
        <v>281</v>
      </c>
      <c r="V25" s="219">
        <v>142</v>
      </c>
      <c r="W25" s="172">
        <f t="shared" si="79"/>
        <v>0.50354609929078009</v>
      </c>
      <c r="X25" s="112">
        <v>140</v>
      </c>
      <c r="Y25" s="175">
        <f t="shared" si="80"/>
        <v>0.49645390070921985</v>
      </c>
      <c r="Z25" s="190">
        <f t="shared" si="81"/>
        <v>282</v>
      </c>
      <c r="AA25" s="55">
        <f>Z25</f>
        <v>282</v>
      </c>
      <c r="AB25" s="219">
        <v>142</v>
      </c>
      <c r="AC25" s="172">
        <f t="shared" si="82"/>
        <v>0.50533807829181498</v>
      </c>
      <c r="AD25" s="112">
        <v>139</v>
      </c>
      <c r="AE25" s="175">
        <f t="shared" si="83"/>
        <v>0.49466192170818507</v>
      </c>
      <c r="AF25" s="190">
        <f t="shared" si="84"/>
        <v>281</v>
      </c>
      <c r="AG25" s="55">
        <f>AF25</f>
        <v>281</v>
      </c>
      <c r="AH25" s="217">
        <v>141</v>
      </c>
      <c r="AI25" s="194">
        <f t="shared" si="58"/>
        <v>0.5053763440860215</v>
      </c>
      <c r="AJ25" s="144">
        <v>138</v>
      </c>
      <c r="AK25" s="218">
        <f t="shared" si="59"/>
        <v>0.4946236559139785</v>
      </c>
      <c r="AL25" s="183">
        <f t="shared" si="85"/>
        <v>279</v>
      </c>
      <c r="AM25" s="55">
        <f>AL25</f>
        <v>279</v>
      </c>
      <c r="AN25" s="217">
        <v>116</v>
      </c>
      <c r="AO25" s="194">
        <f t="shared" si="60"/>
        <v>0.48739495798319327</v>
      </c>
      <c r="AP25" s="144">
        <v>122</v>
      </c>
      <c r="AQ25" s="218">
        <f t="shared" si="61"/>
        <v>0.51260504201680668</v>
      </c>
      <c r="AR25" s="183">
        <f t="shared" si="86"/>
        <v>238</v>
      </c>
      <c r="AS25" s="55">
        <f>AR25</f>
        <v>238</v>
      </c>
      <c r="AT25" s="217">
        <v>115</v>
      </c>
      <c r="AU25" s="194">
        <f t="shared" si="62"/>
        <v>0.48728813559322032</v>
      </c>
      <c r="AV25" s="144">
        <v>121</v>
      </c>
      <c r="AW25" s="218">
        <f t="shared" si="63"/>
        <v>0.51271186440677963</v>
      </c>
      <c r="AX25" s="183">
        <f t="shared" si="87"/>
        <v>236</v>
      </c>
      <c r="AY25" s="155">
        <f>AX25</f>
        <v>236</v>
      </c>
      <c r="AZ25" s="217">
        <v>112</v>
      </c>
      <c r="BA25" s="194">
        <f t="shared" si="64"/>
        <v>0.48484848484848486</v>
      </c>
      <c r="BB25" s="144">
        <v>119</v>
      </c>
      <c r="BC25" s="218">
        <f t="shared" si="65"/>
        <v>0.51515151515151514</v>
      </c>
      <c r="BD25" s="183">
        <f t="shared" si="88"/>
        <v>231</v>
      </c>
      <c r="BE25" s="55">
        <f>BD25</f>
        <v>231</v>
      </c>
      <c r="BF25" s="217">
        <v>121</v>
      </c>
      <c r="BG25" s="194">
        <f t="shared" si="28"/>
        <v>0.4763779527559055</v>
      </c>
      <c r="BH25" s="144">
        <v>133</v>
      </c>
      <c r="BI25" s="218">
        <f t="shared" si="29"/>
        <v>0.52362204724409445</v>
      </c>
      <c r="BJ25" s="183">
        <f t="shared" si="89"/>
        <v>254</v>
      </c>
      <c r="BK25" s="55">
        <f>BJ25</f>
        <v>254</v>
      </c>
      <c r="BL25" s="217">
        <v>122</v>
      </c>
      <c r="BM25" s="194">
        <f t="shared" si="100"/>
        <v>0.47470817120622566</v>
      </c>
      <c r="BN25" s="144">
        <v>135</v>
      </c>
      <c r="BO25" s="218">
        <f t="shared" si="101"/>
        <v>0.52529182879377434</v>
      </c>
      <c r="BP25" s="183">
        <f t="shared" si="90"/>
        <v>257</v>
      </c>
      <c r="BQ25" s="55">
        <f>BP25</f>
        <v>257</v>
      </c>
      <c r="BR25" s="217">
        <v>121</v>
      </c>
      <c r="BS25" s="194">
        <f t="shared" si="102"/>
        <v>0.47450980392156861</v>
      </c>
      <c r="BT25" s="144">
        <v>134</v>
      </c>
      <c r="BU25" s="218">
        <f t="shared" si="103"/>
        <v>0.52549019607843139</v>
      </c>
      <c r="BV25" s="183">
        <f t="shared" si="91"/>
        <v>255</v>
      </c>
      <c r="BW25" s="55">
        <f>BV25</f>
        <v>255</v>
      </c>
      <c r="BX25" s="264">
        <f t="shared" si="66"/>
        <v>-2</v>
      </c>
      <c r="BY25" s="265">
        <f t="shared" si="67"/>
        <v>-2</v>
      </c>
      <c r="BZ25" s="264">
        <f t="shared" si="68"/>
        <v>-15</v>
      </c>
      <c r="CA25" s="265">
        <f t="shared" si="69"/>
        <v>-15</v>
      </c>
      <c r="CB25" s="19">
        <v>273</v>
      </c>
      <c r="CE25" s="19">
        <v>273</v>
      </c>
    </row>
    <row r="26" spans="1:83" s="19" customFormat="1" ht="16.5" customHeight="1" x14ac:dyDescent="0.2">
      <c r="A26" s="317"/>
      <c r="B26" s="39" t="s">
        <v>66</v>
      </c>
      <c r="C26" s="162" t="s">
        <v>56</v>
      </c>
      <c r="D26" s="113">
        <v>8</v>
      </c>
      <c r="E26" s="172">
        <f t="shared" si="70"/>
        <v>0.38095238095238093</v>
      </c>
      <c r="F26" s="112">
        <v>13</v>
      </c>
      <c r="G26" s="175">
        <f t="shared" si="71"/>
        <v>0.61904761904761907</v>
      </c>
      <c r="H26" s="183">
        <f t="shared" si="72"/>
        <v>21</v>
      </c>
      <c r="I26" s="55">
        <f>H26*0.32</f>
        <v>6.72</v>
      </c>
      <c r="J26" s="217">
        <v>11</v>
      </c>
      <c r="K26" s="194">
        <f t="shared" si="73"/>
        <v>0.42307692307692307</v>
      </c>
      <c r="L26" s="144">
        <v>15</v>
      </c>
      <c r="M26" s="218">
        <f t="shared" si="74"/>
        <v>0.57692307692307687</v>
      </c>
      <c r="N26" s="183">
        <f t="shared" si="75"/>
        <v>26</v>
      </c>
      <c r="O26" s="55">
        <f>N26*0.32</f>
        <v>8.32</v>
      </c>
      <c r="P26" s="217">
        <v>12</v>
      </c>
      <c r="Q26" s="194">
        <f t="shared" si="76"/>
        <v>0.4</v>
      </c>
      <c r="R26" s="144">
        <v>18</v>
      </c>
      <c r="S26" s="218">
        <f t="shared" si="77"/>
        <v>0.6</v>
      </c>
      <c r="T26" s="190">
        <f t="shared" si="78"/>
        <v>30</v>
      </c>
      <c r="U26" s="55">
        <f>T26*0.32</f>
        <v>9.6</v>
      </c>
      <c r="V26" s="219">
        <v>13</v>
      </c>
      <c r="W26" s="172">
        <f t="shared" si="79"/>
        <v>0.40625</v>
      </c>
      <c r="X26" s="112">
        <v>19</v>
      </c>
      <c r="Y26" s="175">
        <f t="shared" si="80"/>
        <v>0.59375</v>
      </c>
      <c r="Z26" s="190">
        <f t="shared" si="81"/>
        <v>32</v>
      </c>
      <c r="AA26" s="55">
        <f>Z26*0.32</f>
        <v>10.24</v>
      </c>
      <c r="AB26" s="219">
        <v>13</v>
      </c>
      <c r="AC26" s="172">
        <f t="shared" si="82"/>
        <v>0.41935483870967744</v>
      </c>
      <c r="AD26" s="112">
        <v>18</v>
      </c>
      <c r="AE26" s="175">
        <f t="shared" si="83"/>
        <v>0.58064516129032262</v>
      </c>
      <c r="AF26" s="190">
        <f t="shared" si="84"/>
        <v>31</v>
      </c>
      <c r="AG26" s="55">
        <f>AF26*0.32</f>
        <v>9.92</v>
      </c>
      <c r="AH26" s="217">
        <v>11</v>
      </c>
      <c r="AI26" s="194">
        <f t="shared" si="58"/>
        <v>0.40740740740740738</v>
      </c>
      <c r="AJ26" s="144">
        <v>16</v>
      </c>
      <c r="AK26" s="218">
        <f t="shared" si="59"/>
        <v>0.59259259259259256</v>
      </c>
      <c r="AL26" s="183">
        <f t="shared" si="85"/>
        <v>27</v>
      </c>
      <c r="AM26" s="55">
        <f>AL26*0.32</f>
        <v>8.64</v>
      </c>
      <c r="AN26" s="217">
        <v>13</v>
      </c>
      <c r="AO26" s="194">
        <f t="shared" si="60"/>
        <v>0.43333333333333335</v>
      </c>
      <c r="AP26" s="144">
        <v>17</v>
      </c>
      <c r="AQ26" s="218">
        <f t="shared" si="61"/>
        <v>0.56666666666666665</v>
      </c>
      <c r="AR26" s="183">
        <f t="shared" si="86"/>
        <v>30</v>
      </c>
      <c r="AS26" s="55">
        <f>AR26*0.32</f>
        <v>9.6</v>
      </c>
      <c r="AT26" s="217">
        <v>13</v>
      </c>
      <c r="AU26" s="194">
        <f t="shared" si="62"/>
        <v>0.43333333333333335</v>
      </c>
      <c r="AV26" s="144">
        <v>17</v>
      </c>
      <c r="AW26" s="218">
        <f t="shared" si="63"/>
        <v>0.56666666666666665</v>
      </c>
      <c r="AX26" s="183">
        <f t="shared" si="87"/>
        <v>30</v>
      </c>
      <c r="AY26" s="155">
        <f>AX26*0.32</f>
        <v>9.6</v>
      </c>
      <c r="AZ26" s="217">
        <v>21</v>
      </c>
      <c r="BA26" s="194">
        <f t="shared" si="64"/>
        <v>0.6</v>
      </c>
      <c r="BB26" s="144">
        <v>14</v>
      </c>
      <c r="BC26" s="218">
        <f t="shared" si="65"/>
        <v>0.4</v>
      </c>
      <c r="BD26" s="183">
        <f t="shared" si="88"/>
        <v>35</v>
      </c>
      <c r="BE26" s="55">
        <f>BD26*0.32</f>
        <v>11.200000000000001</v>
      </c>
      <c r="BF26" s="217">
        <v>20</v>
      </c>
      <c r="BG26" s="194">
        <f t="shared" si="28"/>
        <v>0.55555555555555558</v>
      </c>
      <c r="BH26" s="144">
        <v>16</v>
      </c>
      <c r="BI26" s="218">
        <f t="shared" si="29"/>
        <v>0.44444444444444442</v>
      </c>
      <c r="BJ26" s="183">
        <f t="shared" si="89"/>
        <v>36</v>
      </c>
      <c r="BK26" s="55">
        <f>BJ26*0.32</f>
        <v>11.52</v>
      </c>
      <c r="BL26" s="217">
        <v>24</v>
      </c>
      <c r="BM26" s="194">
        <f t="shared" si="100"/>
        <v>0.51063829787234039</v>
      </c>
      <c r="BN26" s="144">
        <v>23</v>
      </c>
      <c r="BO26" s="218">
        <f t="shared" si="101"/>
        <v>0.48936170212765956</v>
      </c>
      <c r="BP26" s="183">
        <f t="shared" si="90"/>
        <v>47</v>
      </c>
      <c r="BQ26" s="55">
        <f>BP26*0.32</f>
        <v>15.040000000000001</v>
      </c>
      <c r="BR26" s="217">
        <v>23</v>
      </c>
      <c r="BS26" s="194">
        <f t="shared" si="102"/>
        <v>0.48936170212765956</v>
      </c>
      <c r="BT26" s="144">
        <v>24</v>
      </c>
      <c r="BU26" s="218">
        <f t="shared" si="103"/>
        <v>0.51063829787234039</v>
      </c>
      <c r="BV26" s="183">
        <f t="shared" si="91"/>
        <v>47</v>
      </c>
      <c r="BW26" s="55">
        <f>BV26*0.32</f>
        <v>15.040000000000001</v>
      </c>
      <c r="BX26" s="264">
        <f t="shared" si="66"/>
        <v>0</v>
      </c>
      <c r="BY26" s="265">
        <f t="shared" si="67"/>
        <v>0</v>
      </c>
      <c r="BZ26" s="264">
        <f t="shared" si="68"/>
        <v>26</v>
      </c>
      <c r="CA26" s="265">
        <f t="shared" si="69"/>
        <v>8.32</v>
      </c>
      <c r="CB26" s="19">
        <v>22</v>
      </c>
      <c r="CE26" s="19">
        <v>7.04</v>
      </c>
    </row>
    <row r="27" spans="1:83" s="19" customFormat="1" ht="16.5" customHeight="1" x14ac:dyDescent="0.2">
      <c r="A27" s="317"/>
      <c r="B27" s="39" t="s">
        <v>66</v>
      </c>
      <c r="C27" s="162" t="s">
        <v>58</v>
      </c>
      <c r="D27" s="113">
        <v>6</v>
      </c>
      <c r="E27" s="172">
        <f t="shared" si="70"/>
        <v>0.5</v>
      </c>
      <c r="F27" s="112">
        <v>6</v>
      </c>
      <c r="G27" s="175">
        <f t="shared" si="71"/>
        <v>0.5</v>
      </c>
      <c r="H27" s="183">
        <f t="shared" si="72"/>
        <v>12</v>
      </c>
      <c r="I27" s="55">
        <f>H27*0.27</f>
        <v>3.24</v>
      </c>
      <c r="J27" s="217">
        <v>6</v>
      </c>
      <c r="K27" s="194">
        <f t="shared" si="73"/>
        <v>0.4</v>
      </c>
      <c r="L27" s="144">
        <v>9</v>
      </c>
      <c r="M27" s="218">
        <f t="shared" si="74"/>
        <v>0.6</v>
      </c>
      <c r="N27" s="183">
        <f t="shared" si="75"/>
        <v>15</v>
      </c>
      <c r="O27" s="55">
        <f>N27*0.27</f>
        <v>4.0500000000000007</v>
      </c>
      <c r="P27" s="217">
        <v>6</v>
      </c>
      <c r="Q27" s="194">
        <f t="shared" si="76"/>
        <v>0.42857142857142855</v>
      </c>
      <c r="R27" s="144">
        <v>8</v>
      </c>
      <c r="S27" s="218">
        <f t="shared" si="77"/>
        <v>0.5714285714285714</v>
      </c>
      <c r="T27" s="190">
        <f t="shared" si="78"/>
        <v>14</v>
      </c>
      <c r="U27" s="55">
        <f>T27*0.27</f>
        <v>3.7800000000000002</v>
      </c>
      <c r="V27" s="219">
        <v>7</v>
      </c>
      <c r="W27" s="172">
        <f t="shared" si="79"/>
        <v>0.53846153846153844</v>
      </c>
      <c r="X27" s="112">
        <v>6</v>
      </c>
      <c r="Y27" s="175">
        <f t="shared" si="80"/>
        <v>0.46153846153846156</v>
      </c>
      <c r="Z27" s="190">
        <f t="shared" si="81"/>
        <v>13</v>
      </c>
      <c r="AA27" s="55">
        <f>Z27*0.27</f>
        <v>3.5100000000000002</v>
      </c>
      <c r="AB27" s="219">
        <v>6</v>
      </c>
      <c r="AC27" s="172">
        <f t="shared" si="82"/>
        <v>0.5</v>
      </c>
      <c r="AD27" s="112">
        <v>6</v>
      </c>
      <c r="AE27" s="175">
        <f t="shared" si="83"/>
        <v>0.5</v>
      </c>
      <c r="AF27" s="190">
        <f t="shared" si="84"/>
        <v>12</v>
      </c>
      <c r="AG27" s="55">
        <f>AF27*0.27</f>
        <v>3.24</v>
      </c>
      <c r="AH27" s="217">
        <v>6</v>
      </c>
      <c r="AI27" s="194">
        <f t="shared" si="58"/>
        <v>0.5</v>
      </c>
      <c r="AJ27" s="144">
        <v>6</v>
      </c>
      <c r="AK27" s="218">
        <f t="shared" si="59"/>
        <v>0.5</v>
      </c>
      <c r="AL27" s="183">
        <f t="shared" si="85"/>
        <v>12</v>
      </c>
      <c r="AM27" s="55">
        <f>AL27*0.27</f>
        <v>3.24</v>
      </c>
      <c r="AN27" s="217">
        <v>5</v>
      </c>
      <c r="AO27" s="194">
        <f t="shared" si="60"/>
        <v>0.41666666666666669</v>
      </c>
      <c r="AP27" s="144">
        <v>7</v>
      </c>
      <c r="AQ27" s="218">
        <f t="shared" si="61"/>
        <v>0.58333333333333337</v>
      </c>
      <c r="AR27" s="183">
        <f t="shared" si="86"/>
        <v>12</v>
      </c>
      <c r="AS27" s="55">
        <f>AR27*0.27</f>
        <v>3.24</v>
      </c>
      <c r="AT27" s="217">
        <v>5</v>
      </c>
      <c r="AU27" s="194">
        <f t="shared" si="62"/>
        <v>0.41666666666666669</v>
      </c>
      <c r="AV27" s="144">
        <v>7</v>
      </c>
      <c r="AW27" s="218">
        <f t="shared" si="63"/>
        <v>0.58333333333333337</v>
      </c>
      <c r="AX27" s="183">
        <f t="shared" si="87"/>
        <v>12</v>
      </c>
      <c r="AY27" s="155">
        <f>AX27*0.27</f>
        <v>3.24</v>
      </c>
      <c r="AZ27" s="217">
        <v>5</v>
      </c>
      <c r="BA27" s="194">
        <f t="shared" si="64"/>
        <v>0.41666666666666669</v>
      </c>
      <c r="BB27" s="144">
        <v>7</v>
      </c>
      <c r="BC27" s="218">
        <f t="shared" si="65"/>
        <v>0.58333333333333337</v>
      </c>
      <c r="BD27" s="183">
        <f t="shared" si="88"/>
        <v>12</v>
      </c>
      <c r="BE27" s="55">
        <f>BD27*0.27</f>
        <v>3.24</v>
      </c>
      <c r="BF27" s="217">
        <v>5</v>
      </c>
      <c r="BG27" s="194">
        <f t="shared" si="28"/>
        <v>0.41666666666666669</v>
      </c>
      <c r="BH27" s="144">
        <v>7</v>
      </c>
      <c r="BI27" s="218">
        <f t="shared" si="29"/>
        <v>0.58333333333333337</v>
      </c>
      <c r="BJ27" s="183">
        <f t="shared" si="89"/>
        <v>12</v>
      </c>
      <c r="BK27" s="55">
        <f>BJ27*0.27</f>
        <v>3.24</v>
      </c>
      <c r="BL27" s="217">
        <v>4</v>
      </c>
      <c r="BM27" s="194">
        <f t="shared" si="100"/>
        <v>0.36363636363636365</v>
      </c>
      <c r="BN27" s="144">
        <v>7</v>
      </c>
      <c r="BO27" s="218">
        <f t="shared" si="101"/>
        <v>0.63636363636363635</v>
      </c>
      <c r="BP27" s="183">
        <f t="shared" si="90"/>
        <v>11</v>
      </c>
      <c r="BQ27" s="55">
        <f>BP27*0.27</f>
        <v>2.97</v>
      </c>
      <c r="BR27" s="217">
        <v>4</v>
      </c>
      <c r="BS27" s="194">
        <f t="shared" si="102"/>
        <v>0.36363636363636365</v>
      </c>
      <c r="BT27" s="144">
        <v>7</v>
      </c>
      <c r="BU27" s="218">
        <f t="shared" si="103"/>
        <v>0.63636363636363635</v>
      </c>
      <c r="BV27" s="183">
        <f t="shared" si="91"/>
        <v>11</v>
      </c>
      <c r="BW27" s="55">
        <f>BV27*0.27</f>
        <v>2.97</v>
      </c>
      <c r="BX27" s="264">
        <f t="shared" si="66"/>
        <v>0</v>
      </c>
      <c r="BY27" s="265">
        <f t="shared" si="67"/>
        <v>0</v>
      </c>
      <c r="BZ27" s="264">
        <f t="shared" si="68"/>
        <v>-1</v>
      </c>
      <c r="CA27" s="265">
        <f t="shared" si="69"/>
        <v>-0.27</v>
      </c>
      <c r="CB27" s="19">
        <v>12</v>
      </c>
      <c r="CE27" s="19">
        <v>3.24</v>
      </c>
    </row>
    <row r="28" spans="1:83" s="19" customFormat="1" ht="16.5" customHeight="1" x14ac:dyDescent="0.2">
      <c r="A28" s="317"/>
      <c r="B28" s="39" t="s">
        <v>66</v>
      </c>
      <c r="C28" s="162" t="s">
        <v>59</v>
      </c>
      <c r="D28" s="113">
        <v>4</v>
      </c>
      <c r="E28" s="172">
        <f t="shared" si="70"/>
        <v>0.44444444444444442</v>
      </c>
      <c r="F28" s="112">
        <v>5</v>
      </c>
      <c r="G28" s="175">
        <f t="shared" si="71"/>
        <v>0.55555555555555558</v>
      </c>
      <c r="H28" s="183">
        <f t="shared" si="72"/>
        <v>9</v>
      </c>
      <c r="I28" s="55">
        <f>H28*0.22</f>
        <v>1.98</v>
      </c>
      <c r="J28" s="217">
        <v>4</v>
      </c>
      <c r="K28" s="194">
        <f t="shared" si="73"/>
        <v>0.36363636363636365</v>
      </c>
      <c r="L28" s="144">
        <v>7</v>
      </c>
      <c r="M28" s="218">
        <f t="shared" si="74"/>
        <v>0.63636363636363635</v>
      </c>
      <c r="N28" s="183">
        <f t="shared" si="75"/>
        <v>11</v>
      </c>
      <c r="O28" s="55">
        <f>N28*0.22</f>
        <v>2.42</v>
      </c>
      <c r="P28" s="217">
        <v>5</v>
      </c>
      <c r="Q28" s="194">
        <f t="shared" si="76"/>
        <v>0.38461538461538464</v>
      </c>
      <c r="R28" s="144">
        <v>8</v>
      </c>
      <c r="S28" s="218">
        <f t="shared" si="77"/>
        <v>0.61538461538461542</v>
      </c>
      <c r="T28" s="190">
        <f t="shared" si="78"/>
        <v>13</v>
      </c>
      <c r="U28" s="55">
        <f>T28*0.22</f>
        <v>2.86</v>
      </c>
      <c r="V28" s="219">
        <v>6</v>
      </c>
      <c r="W28" s="172">
        <f t="shared" si="79"/>
        <v>0.4</v>
      </c>
      <c r="X28" s="112">
        <v>9</v>
      </c>
      <c r="Y28" s="175">
        <f t="shared" si="80"/>
        <v>0.6</v>
      </c>
      <c r="Z28" s="190">
        <f t="shared" si="81"/>
        <v>15</v>
      </c>
      <c r="AA28" s="55">
        <f>Z28*0.22</f>
        <v>3.3</v>
      </c>
      <c r="AB28" s="219">
        <v>5</v>
      </c>
      <c r="AC28" s="172">
        <f t="shared" si="82"/>
        <v>0.35714285714285715</v>
      </c>
      <c r="AD28" s="112">
        <v>9</v>
      </c>
      <c r="AE28" s="175">
        <f t="shared" si="83"/>
        <v>0.6428571428571429</v>
      </c>
      <c r="AF28" s="190">
        <f t="shared" si="84"/>
        <v>14</v>
      </c>
      <c r="AG28" s="55">
        <f>AF28*0.22</f>
        <v>3.08</v>
      </c>
      <c r="AH28" s="217">
        <v>5</v>
      </c>
      <c r="AI28" s="194">
        <f t="shared" si="58"/>
        <v>0.35714285714285715</v>
      </c>
      <c r="AJ28" s="144">
        <v>9</v>
      </c>
      <c r="AK28" s="218">
        <f t="shared" si="59"/>
        <v>0.6428571428571429</v>
      </c>
      <c r="AL28" s="183">
        <f t="shared" si="85"/>
        <v>14</v>
      </c>
      <c r="AM28" s="55">
        <f>AL28*0.22</f>
        <v>3.08</v>
      </c>
      <c r="AN28" s="217">
        <v>5</v>
      </c>
      <c r="AO28" s="194">
        <f t="shared" si="60"/>
        <v>0.38461538461538464</v>
      </c>
      <c r="AP28" s="144">
        <v>8</v>
      </c>
      <c r="AQ28" s="218">
        <f t="shared" si="61"/>
        <v>0.61538461538461542</v>
      </c>
      <c r="AR28" s="183">
        <f t="shared" si="86"/>
        <v>13</v>
      </c>
      <c r="AS28" s="55">
        <f>AR28*0.22</f>
        <v>2.86</v>
      </c>
      <c r="AT28" s="217">
        <v>5</v>
      </c>
      <c r="AU28" s="194">
        <f t="shared" si="62"/>
        <v>0.38461538461538464</v>
      </c>
      <c r="AV28" s="144">
        <v>8</v>
      </c>
      <c r="AW28" s="218">
        <f t="shared" si="63"/>
        <v>0.61538461538461542</v>
      </c>
      <c r="AX28" s="183">
        <f t="shared" si="87"/>
        <v>13</v>
      </c>
      <c r="AY28" s="155">
        <f>AX28*0.22</f>
        <v>2.86</v>
      </c>
      <c r="AZ28" s="217">
        <v>3</v>
      </c>
      <c r="BA28" s="194">
        <f t="shared" si="64"/>
        <v>0.27272727272727271</v>
      </c>
      <c r="BB28" s="144">
        <v>8</v>
      </c>
      <c r="BC28" s="218">
        <f t="shared" si="65"/>
        <v>0.72727272727272729</v>
      </c>
      <c r="BD28" s="183">
        <f t="shared" si="88"/>
        <v>11</v>
      </c>
      <c r="BE28" s="155">
        <f>BD28*0.22</f>
        <v>2.42</v>
      </c>
      <c r="BF28" s="217">
        <v>4</v>
      </c>
      <c r="BG28" s="194">
        <f t="shared" si="28"/>
        <v>0.2857142857142857</v>
      </c>
      <c r="BH28" s="144">
        <v>10</v>
      </c>
      <c r="BI28" s="218">
        <f t="shared" si="29"/>
        <v>0.7142857142857143</v>
      </c>
      <c r="BJ28" s="183">
        <f t="shared" si="89"/>
        <v>14</v>
      </c>
      <c r="BK28" s="155">
        <f>BJ28*0.22</f>
        <v>3.08</v>
      </c>
      <c r="BL28" s="217">
        <v>4</v>
      </c>
      <c r="BM28" s="194">
        <f t="shared" si="100"/>
        <v>0.26666666666666666</v>
      </c>
      <c r="BN28" s="144">
        <v>11</v>
      </c>
      <c r="BO28" s="218">
        <f t="shared" si="101"/>
        <v>0.73333333333333328</v>
      </c>
      <c r="BP28" s="183">
        <f t="shared" si="90"/>
        <v>15</v>
      </c>
      <c r="BQ28" s="55">
        <f>BP28*0.22</f>
        <v>3.3</v>
      </c>
      <c r="BR28" s="217">
        <v>4</v>
      </c>
      <c r="BS28" s="194">
        <f t="shared" si="102"/>
        <v>0.26666666666666666</v>
      </c>
      <c r="BT28" s="144">
        <v>11</v>
      </c>
      <c r="BU28" s="218">
        <f t="shared" si="103"/>
        <v>0.73333333333333328</v>
      </c>
      <c r="BV28" s="183">
        <f t="shared" si="91"/>
        <v>15</v>
      </c>
      <c r="BW28" s="55">
        <f>BV28*0.22</f>
        <v>3.3</v>
      </c>
      <c r="BX28" s="264">
        <f t="shared" si="66"/>
        <v>0</v>
      </c>
      <c r="BY28" s="265">
        <f t="shared" si="67"/>
        <v>0</v>
      </c>
      <c r="BZ28" s="264">
        <f t="shared" si="68"/>
        <v>6</v>
      </c>
      <c r="CA28" s="265">
        <f t="shared" si="69"/>
        <v>1.3199999999999998</v>
      </c>
      <c r="CB28" s="19">
        <v>10</v>
      </c>
      <c r="CE28" s="19">
        <v>2.2000000000000002</v>
      </c>
    </row>
    <row r="29" spans="1:83" s="19" customFormat="1" ht="16.5" customHeight="1" thickBot="1" x14ac:dyDescent="0.25">
      <c r="A29" s="317"/>
      <c r="B29" s="39" t="s">
        <v>66</v>
      </c>
      <c r="C29" s="163" t="s">
        <v>60</v>
      </c>
      <c r="D29" s="151">
        <v>9</v>
      </c>
      <c r="E29" s="173">
        <f t="shared" si="70"/>
        <v>0.45</v>
      </c>
      <c r="F29" s="145">
        <v>11</v>
      </c>
      <c r="G29" s="176">
        <f t="shared" si="71"/>
        <v>0.55000000000000004</v>
      </c>
      <c r="H29" s="184">
        <f t="shared" si="72"/>
        <v>20</v>
      </c>
      <c r="I29" s="56">
        <f>H29*0.16</f>
        <v>3.2</v>
      </c>
      <c r="J29" s="220">
        <v>10</v>
      </c>
      <c r="K29" s="195">
        <f t="shared" si="73"/>
        <v>0.5</v>
      </c>
      <c r="L29" s="150">
        <v>10</v>
      </c>
      <c r="M29" s="221">
        <f t="shared" si="74"/>
        <v>0.5</v>
      </c>
      <c r="N29" s="184">
        <f t="shared" si="75"/>
        <v>20</v>
      </c>
      <c r="O29" s="56">
        <f>N29*0.16</f>
        <v>3.2</v>
      </c>
      <c r="P29" s="220">
        <v>11</v>
      </c>
      <c r="Q29" s="195">
        <f t="shared" si="76"/>
        <v>0.5</v>
      </c>
      <c r="R29" s="150">
        <v>11</v>
      </c>
      <c r="S29" s="221">
        <f t="shared" si="77"/>
        <v>0.5</v>
      </c>
      <c r="T29" s="190">
        <f t="shared" si="78"/>
        <v>22</v>
      </c>
      <c r="U29" s="56">
        <f>T29*0.16</f>
        <v>3.52</v>
      </c>
      <c r="V29" s="225">
        <v>10</v>
      </c>
      <c r="W29" s="173">
        <f t="shared" si="79"/>
        <v>0.47619047619047616</v>
      </c>
      <c r="X29" s="145">
        <v>11</v>
      </c>
      <c r="Y29" s="176">
        <f t="shared" si="80"/>
        <v>0.52380952380952384</v>
      </c>
      <c r="Z29" s="190">
        <f t="shared" si="81"/>
        <v>21</v>
      </c>
      <c r="AA29" s="56">
        <f>Z29*0.16</f>
        <v>3.36</v>
      </c>
      <c r="AB29" s="225">
        <v>9</v>
      </c>
      <c r="AC29" s="173">
        <f t="shared" si="82"/>
        <v>0.45</v>
      </c>
      <c r="AD29" s="145">
        <v>11</v>
      </c>
      <c r="AE29" s="176">
        <f t="shared" si="83"/>
        <v>0.55000000000000004</v>
      </c>
      <c r="AF29" s="190">
        <f t="shared" si="84"/>
        <v>20</v>
      </c>
      <c r="AG29" s="56">
        <f>AF29*0.16</f>
        <v>3.2</v>
      </c>
      <c r="AH29" s="220">
        <v>9</v>
      </c>
      <c r="AI29" s="195">
        <f t="shared" si="58"/>
        <v>0.45</v>
      </c>
      <c r="AJ29" s="150">
        <v>11</v>
      </c>
      <c r="AK29" s="221">
        <f t="shared" si="59"/>
        <v>0.55000000000000004</v>
      </c>
      <c r="AL29" s="184">
        <f t="shared" si="85"/>
        <v>20</v>
      </c>
      <c r="AM29" s="56">
        <f>AL29*0.16</f>
        <v>3.2</v>
      </c>
      <c r="AN29" s="220">
        <v>9</v>
      </c>
      <c r="AO29" s="195">
        <f t="shared" si="60"/>
        <v>0.47368421052631576</v>
      </c>
      <c r="AP29" s="150">
        <v>10</v>
      </c>
      <c r="AQ29" s="221">
        <f t="shared" si="61"/>
        <v>0.52631578947368418</v>
      </c>
      <c r="AR29" s="184">
        <f t="shared" si="86"/>
        <v>19</v>
      </c>
      <c r="AS29" s="56">
        <f>AR29*0.16</f>
        <v>3.04</v>
      </c>
      <c r="AT29" s="220">
        <v>9</v>
      </c>
      <c r="AU29" s="195">
        <f t="shared" si="62"/>
        <v>0.47368421052631576</v>
      </c>
      <c r="AV29" s="150">
        <v>10</v>
      </c>
      <c r="AW29" s="221">
        <f t="shared" si="63"/>
        <v>0.52631578947368418</v>
      </c>
      <c r="AX29" s="184">
        <f t="shared" si="87"/>
        <v>19</v>
      </c>
      <c r="AY29" s="156">
        <f>AX29*0.16</f>
        <v>3.04</v>
      </c>
      <c r="AZ29" s="220">
        <v>8</v>
      </c>
      <c r="BA29" s="195">
        <f t="shared" si="64"/>
        <v>0.5</v>
      </c>
      <c r="BB29" s="150">
        <v>8</v>
      </c>
      <c r="BC29" s="221">
        <f t="shared" si="65"/>
        <v>0.5</v>
      </c>
      <c r="BD29" s="184">
        <f t="shared" si="88"/>
        <v>16</v>
      </c>
      <c r="BE29" s="156">
        <f>BD29*0.16</f>
        <v>2.56</v>
      </c>
      <c r="BF29" s="220">
        <v>9</v>
      </c>
      <c r="BG29" s="195">
        <f t="shared" si="28"/>
        <v>0.5</v>
      </c>
      <c r="BH29" s="150">
        <v>9</v>
      </c>
      <c r="BI29" s="221">
        <f t="shared" si="29"/>
        <v>0.5</v>
      </c>
      <c r="BJ29" s="184">
        <f t="shared" si="89"/>
        <v>18</v>
      </c>
      <c r="BK29" s="156">
        <f>BJ29*0.16</f>
        <v>2.88</v>
      </c>
      <c r="BL29" s="220">
        <v>9</v>
      </c>
      <c r="BM29" s="195">
        <f t="shared" si="100"/>
        <v>0.5625</v>
      </c>
      <c r="BN29" s="150">
        <v>7</v>
      </c>
      <c r="BO29" s="221">
        <f t="shared" si="101"/>
        <v>0.4375</v>
      </c>
      <c r="BP29" s="184">
        <f t="shared" si="90"/>
        <v>16</v>
      </c>
      <c r="BQ29" s="56">
        <f>BP29*0.16</f>
        <v>2.56</v>
      </c>
      <c r="BR29" s="220">
        <v>9</v>
      </c>
      <c r="BS29" s="195">
        <f t="shared" si="102"/>
        <v>0.5625</v>
      </c>
      <c r="BT29" s="150">
        <v>7</v>
      </c>
      <c r="BU29" s="221">
        <f t="shared" si="103"/>
        <v>0.4375</v>
      </c>
      <c r="BV29" s="184">
        <f t="shared" si="91"/>
        <v>16</v>
      </c>
      <c r="BW29" s="56">
        <f>BV29*0.16</f>
        <v>2.56</v>
      </c>
      <c r="BX29" s="307">
        <f t="shared" si="66"/>
        <v>0</v>
      </c>
      <c r="BY29" s="308">
        <f t="shared" si="67"/>
        <v>0</v>
      </c>
      <c r="BZ29" s="307">
        <f t="shared" si="68"/>
        <v>-4</v>
      </c>
      <c r="CA29" s="308">
        <f t="shared" si="69"/>
        <v>-0.64000000000000012</v>
      </c>
      <c r="CB29" s="19">
        <v>21</v>
      </c>
      <c r="CE29" s="19">
        <v>3.36</v>
      </c>
    </row>
    <row r="30" spans="1:83" ht="16.5" customHeight="1" thickBot="1" x14ac:dyDescent="0.25">
      <c r="A30" s="317"/>
      <c r="B30" s="314" t="s">
        <v>67</v>
      </c>
      <c r="C30" s="318"/>
      <c r="D30" s="126">
        <f>SUM(D12:D29)</f>
        <v>477</v>
      </c>
      <c r="E30" s="185">
        <f>D30/H30</f>
        <v>0.46491228070175439</v>
      </c>
      <c r="F30" s="27">
        <f>SUM(F12:F29)</f>
        <v>549</v>
      </c>
      <c r="G30" s="186">
        <f>F30/H30</f>
        <v>0.53508771929824561</v>
      </c>
      <c r="H30" s="26">
        <f>SUM(H12:H29)</f>
        <v>1026</v>
      </c>
      <c r="I30" s="26">
        <f>SUM(I12:I29)</f>
        <v>700.00000000000011</v>
      </c>
      <c r="J30" s="26">
        <f>SUM(J12:J29)</f>
        <v>489</v>
      </c>
      <c r="K30" s="170">
        <f>J30/N30</f>
        <v>0.4661582459485224</v>
      </c>
      <c r="L30" s="26">
        <f>SUM(L12:L29)</f>
        <v>560</v>
      </c>
      <c r="M30" s="170">
        <f>L30/N30</f>
        <v>0.5338417540514776</v>
      </c>
      <c r="N30" s="26">
        <f>SUM(N12:N29)</f>
        <v>1049</v>
      </c>
      <c r="O30" s="26">
        <f>SUM(O12:O29)</f>
        <v>706.67</v>
      </c>
      <c r="P30" s="26">
        <f>SUM(P12:P29)</f>
        <v>475</v>
      </c>
      <c r="Q30" s="170">
        <f>P30/T30</f>
        <v>0.45893719806763283</v>
      </c>
      <c r="R30" s="26">
        <f>SUM(R12:R29)</f>
        <v>560</v>
      </c>
      <c r="S30" s="170">
        <f>R30/T30</f>
        <v>0.54106280193236711</v>
      </c>
      <c r="T30" s="26">
        <f>SUM(T12:T29)</f>
        <v>1035</v>
      </c>
      <c r="U30" s="26">
        <f>SUM(U12:U29)</f>
        <v>689.69</v>
      </c>
      <c r="V30" s="26">
        <f>SUM(V12:V29)</f>
        <v>475</v>
      </c>
      <c r="W30" s="170">
        <f>V30/Z30</f>
        <v>0.46161321671525751</v>
      </c>
      <c r="X30" s="26">
        <f>SUM(X12:X29)</f>
        <v>554</v>
      </c>
      <c r="Y30" s="170">
        <f>X30/Z30</f>
        <v>0.53838678328474243</v>
      </c>
      <c r="Z30" s="26">
        <f>SUM(Z12:Z29)</f>
        <v>1029</v>
      </c>
      <c r="AA30" s="27">
        <f>SUM(AA12:AA29)</f>
        <v>685.69999999999993</v>
      </c>
      <c r="AB30" s="26">
        <f>SUM(AB12:AB29)</f>
        <v>423</v>
      </c>
      <c r="AC30" s="170">
        <f t="shared" si="82"/>
        <v>0.46128680479825518</v>
      </c>
      <c r="AD30" s="26">
        <f>SUM(AD12:AD29)</f>
        <v>494</v>
      </c>
      <c r="AE30" s="170">
        <f t="shared" si="83"/>
        <v>0.53871319520174477</v>
      </c>
      <c r="AF30" s="26">
        <f>SUM(AF12:AF29)</f>
        <v>917</v>
      </c>
      <c r="AG30" s="27">
        <f>SUM(AG12:AG29)</f>
        <v>665.77</v>
      </c>
      <c r="AH30" s="26">
        <f>SUM(AH12:AH29)</f>
        <v>399</v>
      </c>
      <c r="AI30" s="170">
        <f t="shared" si="46"/>
        <v>0.46503496503496505</v>
      </c>
      <c r="AJ30" s="26">
        <f>SUM(AJ12:AJ29)</f>
        <v>459</v>
      </c>
      <c r="AK30" s="170">
        <f t="shared" si="47"/>
        <v>0.534965034965035</v>
      </c>
      <c r="AL30" s="26">
        <f>SUM(AL12:AL29)</f>
        <v>858</v>
      </c>
      <c r="AM30" s="27">
        <f>SUM(AM12:AM29)</f>
        <v>654.0100000000001</v>
      </c>
      <c r="AN30" s="26">
        <f>SUM(AN12:AN29)</f>
        <v>392</v>
      </c>
      <c r="AO30" s="170">
        <f t="shared" si="48"/>
        <v>0.46390532544378699</v>
      </c>
      <c r="AP30" s="26">
        <f>SUM(AP12:AP29)</f>
        <v>453</v>
      </c>
      <c r="AQ30" s="170">
        <f t="shared" si="49"/>
        <v>0.53609467455621307</v>
      </c>
      <c r="AR30" s="26">
        <f>SUM(AR12:AR29)</f>
        <v>845</v>
      </c>
      <c r="AS30" s="27">
        <f>SUM(AS12:AS29)</f>
        <v>646.29</v>
      </c>
      <c r="AT30" s="26">
        <f>SUM(AT12:AT29)</f>
        <v>391</v>
      </c>
      <c r="AU30" s="170">
        <f>AT30/AX30</f>
        <v>0.4638196915776987</v>
      </c>
      <c r="AV30" s="26">
        <f>SUM(AV12:AV29)</f>
        <v>452</v>
      </c>
      <c r="AW30" s="170">
        <f t="shared" si="51"/>
        <v>0.53618030842230135</v>
      </c>
      <c r="AX30" s="26">
        <f>SUM(AX12:AX29)</f>
        <v>843</v>
      </c>
      <c r="AY30" s="27">
        <f>SUM(AY12:AY29)</f>
        <v>644.29</v>
      </c>
      <c r="AZ30" s="26">
        <f>SUM(AZ12:AZ29)</f>
        <v>453</v>
      </c>
      <c r="BA30" s="170">
        <f>AZ30/BD30</f>
        <v>0.46036585365853661</v>
      </c>
      <c r="BB30" s="26">
        <f>SUM(BB12:BB29)</f>
        <v>531</v>
      </c>
      <c r="BC30" s="170">
        <f>BB30/BD30</f>
        <v>0.53963414634146345</v>
      </c>
      <c r="BD30" s="26">
        <f>SUM(BD12:BD29)</f>
        <v>984</v>
      </c>
      <c r="BE30" s="27">
        <f>SUM(BE12:BE29)</f>
        <v>664.16</v>
      </c>
      <c r="BF30" s="26">
        <f>SUM(BF12:BF29)</f>
        <v>470</v>
      </c>
      <c r="BG30" s="170">
        <f t="shared" si="28"/>
        <v>0.45943304007820135</v>
      </c>
      <c r="BH30" s="26">
        <f>SUM(BH12:BH29)</f>
        <v>553</v>
      </c>
      <c r="BI30" s="170">
        <f t="shared" si="29"/>
        <v>0.5405669599217986</v>
      </c>
      <c r="BJ30" s="26">
        <f>SUM(BJ12:BJ29)</f>
        <v>1023</v>
      </c>
      <c r="BK30" s="26">
        <f>SUM(BK12:BK29)</f>
        <v>690.83</v>
      </c>
      <c r="BL30" s="108">
        <f>SUM(BL12:BL29)</f>
        <v>476</v>
      </c>
      <c r="BM30" s="170">
        <f t="shared" si="100"/>
        <v>0.45945945945945948</v>
      </c>
      <c r="BN30" s="26">
        <f>SUM(BN12:BN29)</f>
        <v>560</v>
      </c>
      <c r="BO30" s="170">
        <f t="shared" si="101"/>
        <v>0.54054054054054057</v>
      </c>
      <c r="BP30" s="26">
        <f>SUM(BP12:BP29)</f>
        <v>1036</v>
      </c>
      <c r="BQ30" s="26">
        <f>SUM(BQ12:BQ29)</f>
        <v>696.3</v>
      </c>
      <c r="BR30" s="108">
        <f>SUM(BR12:BR29)</f>
        <v>475</v>
      </c>
      <c r="BS30" s="170">
        <f t="shared" si="102"/>
        <v>0.45849420849420852</v>
      </c>
      <c r="BT30" s="26">
        <f>SUM(BT12:BT29)</f>
        <v>561</v>
      </c>
      <c r="BU30" s="170">
        <f t="shared" si="103"/>
        <v>0.54150579150579148</v>
      </c>
      <c r="BV30" s="26">
        <f t="shared" ref="BV30:CA30" si="115">SUM(BV12:BV29)</f>
        <v>1036</v>
      </c>
      <c r="BW30" s="27">
        <f t="shared" si="115"/>
        <v>696.3</v>
      </c>
      <c r="BX30" s="309">
        <f t="shared" si="115"/>
        <v>0</v>
      </c>
      <c r="BY30" s="310">
        <f t="shared" si="115"/>
        <v>0</v>
      </c>
      <c r="BZ30" s="311">
        <f t="shared" si="115"/>
        <v>10</v>
      </c>
      <c r="CA30" s="310">
        <f t="shared" si="115"/>
        <v>-3.6999999999999993</v>
      </c>
    </row>
    <row r="31" spans="1:83" ht="16.5" customHeight="1" thickBot="1" x14ac:dyDescent="0.25">
      <c r="B31" s="314" t="s">
        <v>141</v>
      </c>
      <c r="C31" s="315"/>
      <c r="D31" s="126">
        <f>D11+D30</f>
        <v>730</v>
      </c>
      <c r="E31" s="185">
        <f>D31/H31</f>
        <v>0.41833810888252149</v>
      </c>
      <c r="F31" s="126">
        <f>F11+F30</f>
        <v>1015</v>
      </c>
      <c r="G31" s="186">
        <f>F31/H31</f>
        <v>0.58166189111747846</v>
      </c>
      <c r="H31" s="126">
        <f>H11+H30</f>
        <v>1745</v>
      </c>
      <c r="I31" s="126">
        <f>I11+I30</f>
        <v>1416.96</v>
      </c>
      <c r="J31" s="26">
        <f>J11+J30</f>
        <v>742</v>
      </c>
      <c r="K31" s="170">
        <f>J31/N31</f>
        <v>0.41968325791855204</v>
      </c>
      <c r="L31" s="26">
        <f>L11+L30</f>
        <v>1026</v>
      </c>
      <c r="M31" s="170">
        <f>L31/N31</f>
        <v>0.58031674208144801</v>
      </c>
      <c r="N31" s="26">
        <f>N11+N30</f>
        <v>1768</v>
      </c>
      <c r="O31" s="26">
        <f>O11+O30</f>
        <v>1423.63</v>
      </c>
      <c r="P31" s="26">
        <f>P11+P30</f>
        <v>743</v>
      </c>
      <c r="Q31" s="191">
        <f>P31/T31</f>
        <v>0.41812042768711311</v>
      </c>
      <c r="R31" s="26">
        <f>R11+R30</f>
        <v>1034</v>
      </c>
      <c r="S31" s="170">
        <f>R31/T31</f>
        <v>0.58187957231288689</v>
      </c>
      <c r="T31" s="26">
        <f>T11+T30</f>
        <v>1777</v>
      </c>
      <c r="U31" s="26">
        <f>U11+U30</f>
        <v>1429.65</v>
      </c>
      <c r="V31" s="26">
        <f>V11+V30</f>
        <v>743</v>
      </c>
      <c r="W31" s="170">
        <f>V31/Z31</f>
        <v>0.41835585585585583</v>
      </c>
      <c r="X31" s="26">
        <f>X11+X30</f>
        <v>1033</v>
      </c>
      <c r="Y31" s="170">
        <f>X31/Z31</f>
        <v>0.58164414414414412</v>
      </c>
      <c r="Z31" s="26">
        <f>Z11+Z30</f>
        <v>1776</v>
      </c>
      <c r="AA31" s="140">
        <f>AA11+AA30</f>
        <v>1430.6599999999999</v>
      </c>
      <c r="AB31" s="26">
        <f>AB11+AB30</f>
        <v>691</v>
      </c>
      <c r="AC31" s="170">
        <f t="shared" si="82"/>
        <v>0.41551413108839447</v>
      </c>
      <c r="AD31" s="26">
        <f>AD11+AD30</f>
        <v>972</v>
      </c>
      <c r="AE31" s="170">
        <f t="shared" si="83"/>
        <v>0.58448586891160548</v>
      </c>
      <c r="AF31" s="26">
        <f>AF11+AF30</f>
        <v>1663</v>
      </c>
      <c r="AG31" s="140">
        <f>AG11+AG30</f>
        <v>1409.73</v>
      </c>
      <c r="AH31" s="26">
        <f>AH11+AH30</f>
        <v>668</v>
      </c>
      <c r="AI31" s="170">
        <f t="shared" si="46"/>
        <v>0.41619937694704051</v>
      </c>
      <c r="AJ31" s="26">
        <f>AJ11+AJ30</f>
        <v>937</v>
      </c>
      <c r="AK31" s="170">
        <f t="shared" si="47"/>
        <v>0.58380062305295954</v>
      </c>
      <c r="AL31" s="26">
        <f>AL11+AL30</f>
        <v>1605</v>
      </c>
      <c r="AM31" s="140">
        <f>AM11+AM30</f>
        <v>1398.9700000000003</v>
      </c>
      <c r="AN31" s="26">
        <f>AN11+AN30</f>
        <v>662</v>
      </c>
      <c r="AO31" s="170">
        <f t="shared" si="48"/>
        <v>0.41609050911376494</v>
      </c>
      <c r="AP31" s="26">
        <f>AP11+AP30</f>
        <v>929</v>
      </c>
      <c r="AQ31" s="170">
        <f t="shared" si="49"/>
        <v>0.58390949088623512</v>
      </c>
      <c r="AR31" s="26">
        <f>AR11+AR30</f>
        <v>1591</v>
      </c>
      <c r="AS31" s="140">
        <f>AS11+AS30</f>
        <v>1390.25</v>
      </c>
      <c r="AT31" s="26">
        <f>AT11+AT30</f>
        <v>661</v>
      </c>
      <c r="AU31" s="170">
        <f t="shared" si="50"/>
        <v>0.41598489616110762</v>
      </c>
      <c r="AV31" s="26">
        <f>AV11+AV30</f>
        <v>928</v>
      </c>
      <c r="AW31" s="170">
        <f t="shared" si="51"/>
        <v>0.58401510383889244</v>
      </c>
      <c r="AX31" s="26">
        <f>AX11+AX30</f>
        <v>1589</v>
      </c>
      <c r="AY31" s="140">
        <f>AY11+AY30</f>
        <v>1388.25</v>
      </c>
      <c r="AZ31" s="26">
        <f>AZ11+AZ30</f>
        <v>723</v>
      </c>
      <c r="BA31" s="170">
        <f t="shared" si="53"/>
        <v>0.41816078658183919</v>
      </c>
      <c r="BB31" s="26">
        <f>BB11+BB30</f>
        <v>1006</v>
      </c>
      <c r="BC31" s="170">
        <f t="shared" si="54"/>
        <v>0.58183921341816081</v>
      </c>
      <c r="BD31" s="26">
        <f>BD11+BD30</f>
        <v>1729</v>
      </c>
      <c r="BE31" s="192"/>
      <c r="BF31" s="26">
        <f>BF11+BF30</f>
        <v>735</v>
      </c>
      <c r="BG31" s="170">
        <f t="shared" si="28"/>
        <v>0.42024013722126929</v>
      </c>
      <c r="BH31" s="26">
        <f>BH11+BH30</f>
        <v>1014</v>
      </c>
      <c r="BI31" s="170">
        <f t="shared" si="29"/>
        <v>0.57975986277873071</v>
      </c>
      <c r="BJ31" s="26">
        <f>BJ11+BJ30</f>
        <v>1749</v>
      </c>
      <c r="BK31" s="192"/>
      <c r="BL31" s="26">
        <f>BL11+BL30</f>
        <v>741</v>
      </c>
      <c r="BM31" s="170">
        <f t="shared" si="100"/>
        <v>0.42054483541430193</v>
      </c>
      <c r="BN31" s="26">
        <f>BN11+BN30</f>
        <v>1021</v>
      </c>
      <c r="BO31" s="170">
        <f t="shared" si="101"/>
        <v>0.57945516458569812</v>
      </c>
      <c r="BP31" s="26">
        <f>BP11+BP30</f>
        <v>1762</v>
      </c>
      <c r="BQ31" s="192"/>
      <c r="BR31" s="26">
        <f>BR11+BR30</f>
        <v>738</v>
      </c>
      <c r="BS31" s="170">
        <f t="shared" si="102"/>
        <v>0.41931818181818181</v>
      </c>
      <c r="BT31" s="26">
        <f>BT11+BT30</f>
        <v>1022</v>
      </c>
      <c r="BU31" s="170">
        <f t="shared" si="103"/>
        <v>0.58068181818181819</v>
      </c>
      <c r="BV31" s="26">
        <f>BV11+BV30</f>
        <v>1760</v>
      </c>
      <c r="BW31" s="192"/>
      <c r="BX31" s="312">
        <f>BX11+BX30</f>
        <v>-2</v>
      </c>
      <c r="BY31" s="251"/>
      <c r="BZ31" s="313">
        <f>BZ11+BZ30</f>
        <v>15</v>
      </c>
      <c r="CA31" s="251"/>
    </row>
    <row r="32" spans="1:83" ht="12.75" thickBot="1" x14ac:dyDescent="0.25">
      <c r="CC32" s="278" t="s">
        <v>47</v>
      </c>
      <c r="CD32" s="279" t="s">
        <v>48</v>
      </c>
    </row>
    <row r="33" spans="35:82" x14ac:dyDescent="0.2">
      <c r="AI33" s="332"/>
      <c r="AJ33" s="332"/>
      <c r="AK33" s="285"/>
      <c r="CC33" s="182">
        <v>198</v>
      </c>
      <c r="CD33" s="153">
        <v>198</v>
      </c>
    </row>
    <row r="34" spans="35:82" x14ac:dyDescent="0.2">
      <c r="AI34" s="332"/>
      <c r="AJ34" s="332"/>
      <c r="CC34" s="183">
        <v>439</v>
      </c>
      <c r="CD34" s="55">
        <v>439</v>
      </c>
    </row>
    <row r="35" spans="35:82" x14ac:dyDescent="0.2">
      <c r="CC35" s="183">
        <v>1</v>
      </c>
      <c r="CD35" s="55">
        <v>0.32</v>
      </c>
    </row>
    <row r="36" spans="35:82" ht="10.5" customHeight="1" x14ac:dyDescent="0.2">
      <c r="CC36" s="183">
        <v>23</v>
      </c>
      <c r="CD36" s="55">
        <v>23</v>
      </c>
    </row>
    <row r="37" spans="35:82" x14ac:dyDescent="0.2">
      <c r="CC37" s="183">
        <v>0</v>
      </c>
      <c r="CD37" s="55">
        <v>0</v>
      </c>
    </row>
    <row r="38" spans="35:82" x14ac:dyDescent="0.2">
      <c r="CC38" s="183">
        <v>80</v>
      </c>
      <c r="CD38" s="55">
        <v>80</v>
      </c>
    </row>
    <row r="39" spans="35:82" ht="12.75" thickBot="1" x14ac:dyDescent="0.25">
      <c r="CC39" s="184">
        <v>3</v>
      </c>
      <c r="CD39" s="55">
        <v>0.96</v>
      </c>
    </row>
    <row r="40" spans="35:82" ht="12.75" thickBot="1" x14ac:dyDescent="0.25">
      <c r="CC40" s="26">
        <v>744</v>
      </c>
      <c r="CD40" s="26">
        <v>741.28000000000009</v>
      </c>
    </row>
    <row r="41" spans="35:82" x14ac:dyDescent="0.2">
      <c r="CC41" s="182">
        <v>37</v>
      </c>
      <c r="CD41" s="153">
        <v>11.84</v>
      </c>
    </row>
    <row r="42" spans="35:82" x14ac:dyDescent="0.2">
      <c r="CC42" s="183">
        <v>39</v>
      </c>
      <c r="CD42" s="55">
        <v>10.530000000000001</v>
      </c>
    </row>
    <row r="43" spans="35:82" x14ac:dyDescent="0.2">
      <c r="CC43" s="183">
        <v>43</v>
      </c>
      <c r="CD43" s="55">
        <v>9.4600000000000009</v>
      </c>
    </row>
    <row r="44" spans="35:82" x14ac:dyDescent="0.2">
      <c r="CC44" s="183">
        <v>21</v>
      </c>
      <c r="CD44" s="55">
        <v>3.36</v>
      </c>
    </row>
    <row r="45" spans="35:82" x14ac:dyDescent="0.2">
      <c r="CC45" s="183">
        <v>0</v>
      </c>
      <c r="CD45" s="55">
        <v>0</v>
      </c>
    </row>
    <row r="46" spans="35:82" x14ac:dyDescent="0.2">
      <c r="CC46" s="183">
        <v>51</v>
      </c>
      <c r="CD46" s="55">
        <v>51</v>
      </c>
    </row>
    <row r="47" spans="35:82" x14ac:dyDescent="0.2">
      <c r="CC47" s="183">
        <v>141</v>
      </c>
      <c r="CD47" s="55">
        <v>141</v>
      </c>
    </row>
    <row r="48" spans="35:82" x14ac:dyDescent="0.2">
      <c r="CC48" s="183">
        <v>0</v>
      </c>
      <c r="CD48" s="55">
        <v>0</v>
      </c>
    </row>
    <row r="49" spans="81:82" x14ac:dyDescent="0.2">
      <c r="CC49" s="183">
        <v>145</v>
      </c>
      <c r="CD49" s="55">
        <v>145</v>
      </c>
    </row>
    <row r="50" spans="81:82" x14ac:dyDescent="0.2">
      <c r="CC50" s="183">
        <v>0</v>
      </c>
      <c r="CD50" s="55">
        <v>0</v>
      </c>
    </row>
    <row r="51" spans="81:82" x14ac:dyDescent="0.2">
      <c r="CC51" s="183">
        <v>184</v>
      </c>
      <c r="CD51" s="55">
        <v>29.44</v>
      </c>
    </row>
    <row r="52" spans="81:82" x14ac:dyDescent="0.2">
      <c r="CC52" s="183">
        <v>2</v>
      </c>
      <c r="CD52" s="55">
        <v>2</v>
      </c>
    </row>
    <row r="53" spans="81:82" x14ac:dyDescent="0.2">
      <c r="CC53" s="183">
        <v>249</v>
      </c>
      <c r="CD53" s="55">
        <v>249</v>
      </c>
    </row>
    <row r="54" spans="81:82" x14ac:dyDescent="0.2">
      <c r="CC54" s="183">
        <v>17</v>
      </c>
      <c r="CD54" s="55">
        <v>5.44</v>
      </c>
    </row>
    <row r="55" spans="81:82" x14ac:dyDescent="0.2">
      <c r="CC55" s="183">
        <v>12</v>
      </c>
      <c r="CD55" s="55">
        <v>3.24</v>
      </c>
    </row>
    <row r="56" spans="81:82" x14ac:dyDescent="0.2">
      <c r="CC56" s="183">
        <v>10</v>
      </c>
      <c r="CD56" s="55">
        <v>2.2000000000000002</v>
      </c>
    </row>
    <row r="57" spans="81:82" ht="12.75" thickBot="1" x14ac:dyDescent="0.25">
      <c r="CC57" s="184">
        <v>21</v>
      </c>
      <c r="CD57" s="56">
        <v>3.36</v>
      </c>
    </row>
    <row r="58" spans="81:82" ht="12.75" thickBot="1" x14ac:dyDescent="0.25">
      <c r="CC58" s="26">
        <v>972</v>
      </c>
      <c r="CD58" s="26">
        <v>666.87000000000012</v>
      </c>
    </row>
    <row r="59" spans="81:82" ht="12.75" thickBot="1" x14ac:dyDescent="0.25">
      <c r="CC59" s="26">
        <v>1716</v>
      </c>
      <c r="CD59" s="126">
        <v>1408.15</v>
      </c>
    </row>
  </sheetData>
  <mergeCells count="24">
    <mergeCell ref="AI33:AJ33"/>
    <mergeCell ref="AI34:AJ34"/>
    <mergeCell ref="P2:U2"/>
    <mergeCell ref="V2:AA2"/>
    <mergeCell ref="AB2:AG2"/>
    <mergeCell ref="AH2:AM2"/>
    <mergeCell ref="A1:B1"/>
    <mergeCell ref="A2:C2"/>
    <mergeCell ref="D2:I2"/>
    <mergeCell ref="J2:O2"/>
    <mergeCell ref="BX2:BY2"/>
    <mergeCell ref="BZ2:CA2"/>
    <mergeCell ref="AN2:AS2"/>
    <mergeCell ref="AT2:AY2"/>
    <mergeCell ref="AZ2:BE2"/>
    <mergeCell ref="BF2:BK2"/>
    <mergeCell ref="BL2:BQ2"/>
    <mergeCell ref="BR2:BW2"/>
    <mergeCell ref="B31:C31"/>
    <mergeCell ref="A3:B3"/>
    <mergeCell ref="B11:C11"/>
    <mergeCell ref="A12:A30"/>
    <mergeCell ref="B30:C30"/>
    <mergeCell ref="A4:A11"/>
  </mergeCells>
  <phoneticPr fontId="15" type="noConversion"/>
  <printOptions horizontalCentered="1"/>
  <pageMargins left="0.19685039370078741" right="0.19685039370078741" top="0.98425196850393704" bottom="0.98425196850393704" header="0.39370078740157483" footer="0.19685039370078741"/>
  <pageSetup paperSize="8" scale="35" orientation="landscape" cellComments="asDisplayed" r:id="rId1"/>
  <headerFooter alignWithMargins="0">
    <oddHeader>&amp;L&amp;8Área de Personal
Servicio de organización, desarrollo y selección de personas&amp;C&amp;"Arial,Negrita"&amp;8EVOLUCIÓN MENSUAL DE LA PLANTILLA DE LA UNIVERSIDAD DE CÁDIZ&amp;R&amp;8&amp;D</oddHeader>
    <oddFooter>&amp;L&amp;P/&amp;N&amp;C&amp;F&amp;R&amp;8PDI</oddFooter>
  </headerFooter>
  <ignoredErrors>
    <ignoredError sqref="I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73"/>
  <sheetViews>
    <sheetView tabSelected="1" topLeftCell="A10" zoomScaleNormal="100" zoomScaleSheetLayoutView="55" workbookViewId="0">
      <pane xSplit="2" topLeftCell="AL1" activePane="topRight" state="frozen"/>
      <selection pane="topRight" activeCell="BK31" sqref="BK31"/>
    </sheetView>
  </sheetViews>
  <sheetFormatPr baseColWidth="10" defaultColWidth="11.42578125" defaultRowHeight="11.25" x14ac:dyDescent="0.2"/>
  <cols>
    <col min="1" max="1" width="4.140625" style="19" bestFit="1" customWidth="1"/>
    <col min="2" max="2" width="35.140625" style="19" bestFit="1" customWidth="1"/>
    <col min="3" max="3" width="7.28515625" style="19" customWidth="1"/>
    <col min="4" max="4" width="7.140625" style="19" bestFit="1" customWidth="1"/>
    <col min="5" max="5" width="8.140625" style="19" customWidth="1"/>
    <col min="6" max="6" width="7.140625" style="19" bestFit="1" customWidth="1"/>
    <col min="7" max="7" width="5.7109375" style="18" customWidth="1"/>
    <col min="8" max="8" width="7.28515625" style="19" customWidth="1"/>
    <col min="9" max="9" width="7.140625" style="19" customWidth="1"/>
    <col min="10" max="10" width="8.140625" style="19" customWidth="1"/>
    <col min="11" max="11" width="7.140625" style="19" customWidth="1"/>
    <col min="12" max="12" width="5.7109375" style="18" customWidth="1"/>
    <col min="13" max="14" width="7.28515625" style="19" customWidth="1"/>
    <col min="15" max="16" width="8.140625" style="19" customWidth="1"/>
    <col min="17" max="17" width="5.7109375" style="18" customWidth="1"/>
    <col min="18" max="19" width="7.28515625" style="19" customWidth="1"/>
    <col min="20" max="21" width="7.42578125" style="19" customWidth="1"/>
    <col min="22" max="22" width="5.42578125" style="18" customWidth="1"/>
    <col min="23" max="24" width="7.28515625" style="19" customWidth="1"/>
    <col min="25" max="26" width="8.140625" style="19" customWidth="1"/>
    <col min="27" max="27" width="5.5703125" style="18" customWidth="1"/>
    <col min="28" max="29" width="7.28515625" style="19" customWidth="1"/>
    <col min="30" max="31" width="8.140625" style="19" customWidth="1"/>
    <col min="32" max="32" width="5.5703125" style="18" customWidth="1"/>
    <col min="33" max="34" width="7.28515625" style="19" customWidth="1"/>
    <col min="35" max="36" width="8.140625" style="19" customWidth="1"/>
    <col min="37" max="37" width="5.5703125" style="18" customWidth="1"/>
    <col min="38" max="39" width="7.28515625" style="19" customWidth="1"/>
    <col min="40" max="41" width="8.140625" style="19" customWidth="1"/>
    <col min="42" max="42" width="5.5703125" style="18" customWidth="1"/>
    <col min="43" max="44" width="7.28515625" style="19" customWidth="1"/>
    <col min="45" max="46" width="8.140625" style="19" customWidth="1"/>
    <col min="47" max="47" width="5.5703125" style="18" customWidth="1"/>
    <col min="48" max="48" width="7.28515625" style="18" customWidth="1"/>
    <col min="49" max="49" width="7.28515625" style="116" customWidth="1"/>
    <col min="50" max="50" width="8.140625" style="18" customWidth="1"/>
    <col min="51" max="51" width="8.140625" style="116" customWidth="1"/>
    <col min="52" max="52" width="5.5703125" style="18" customWidth="1"/>
    <col min="53" max="54" width="7.28515625" style="116" customWidth="1"/>
    <col min="55" max="56" width="8.140625" style="116" customWidth="1"/>
    <col min="57" max="57" width="5.7109375" style="116" customWidth="1"/>
    <col min="58" max="59" width="7.28515625" style="116" customWidth="1"/>
    <col min="60" max="61" width="8.140625" style="116" customWidth="1"/>
    <col min="62" max="62" width="5.5703125" style="18" customWidth="1"/>
    <col min="63" max="63" width="13.42578125" style="18" customWidth="1"/>
    <col min="64" max="64" width="12.42578125" style="18" customWidth="1"/>
    <col min="65" max="65" width="3" style="19" customWidth="1"/>
    <col min="66" max="66" width="16.42578125" style="19" customWidth="1"/>
    <col min="67" max="67" width="8" style="19" hidden="1" customWidth="1"/>
    <col min="68" max="16384" width="11.42578125" style="19"/>
  </cols>
  <sheetData>
    <row r="1" spans="1:64" ht="13.5" thickBot="1" x14ac:dyDescent="0.25">
      <c r="A1" s="349" t="s">
        <v>251</v>
      </c>
      <c r="B1" s="351"/>
      <c r="C1" s="18"/>
      <c r="D1" s="116"/>
      <c r="E1" s="18"/>
      <c r="F1" s="116"/>
      <c r="H1" s="18"/>
      <c r="I1" s="116"/>
      <c r="J1" s="18"/>
      <c r="K1" s="116"/>
      <c r="M1" s="18"/>
      <c r="N1" s="116"/>
      <c r="O1" s="18"/>
      <c r="P1" s="116"/>
      <c r="R1" s="18"/>
      <c r="S1" s="116"/>
      <c r="T1" s="18"/>
      <c r="U1" s="116"/>
      <c r="W1" s="18"/>
      <c r="X1" s="116"/>
      <c r="Y1" s="18"/>
      <c r="Z1" s="116"/>
      <c r="AB1" s="18"/>
      <c r="AC1" s="116"/>
      <c r="AD1" s="18"/>
      <c r="AE1" s="116"/>
      <c r="AG1" s="18"/>
      <c r="AH1" s="116"/>
      <c r="AI1" s="18"/>
      <c r="AJ1" s="116"/>
      <c r="AL1" s="18"/>
      <c r="AM1" s="116"/>
      <c r="AN1" s="18"/>
      <c r="AO1" s="116"/>
      <c r="AQ1" s="18"/>
      <c r="AR1" s="116"/>
      <c r="AS1" s="18"/>
      <c r="AT1" s="116"/>
      <c r="BA1" s="117"/>
      <c r="BB1" s="117"/>
      <c r="BC1" s="117"/>
      <c r="BD1" s="117"/>
      <c r="BE1" s="117"/>
      <c r="BF1" s="117"/>
      <c r="BG1" s="117"/>
      <c r="BH1" s="117"/>
      <c r="BI1" s="117"/>
      <c r="BJ1" s="117"/>
    </row>
    <row r="2" spans="1:64" ht="13.5" customHeight="1" thickBot="1" x14ac:dyDescent="0.25">
      <c r="A2" s="326" t="s">
        <v>0</v>
      </c>
      <c r="B2" s="327"/>
      <c r="C2" s="349" t="s">
        <v>1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137"/>
      <c r="BB2" s="147"/>
      <c r="BC2" s="137"/>
      <c r="BD2" s="147"/>
      <c r="BE2" s="137"/>
      <c r="BF2" s="137"/>
      <c r="BG2" s="147"/>
      <c r="BH2" s="137"/>
      <c r="BI2" s="147"/>
      <c r="BJ2" s="136"/>
      <c r="BK2" s="336"/>
      <c r="BL2" s="337"/>
    </row>
    <row r="3" spans="1:64" ht="13.5" customHeight="1" thickBot="1" x14ac:dyDescent="0.25">
      <c r="A3" s="352"/>
      <c r="B3" s="353"/>
      <c r="C3" s="349" t="s">
        <v>2</v>
      </c>
      <c r="D3" s="350"/>
      <c r="E3" s="350"/>
      <c r="F3" s="350"/>
      <c r="G3" s="351"/>
      <c r="H3" s="349" t="s">
        <v>3</v>
      </c>
      <c r="I3" s="350"/>
      <c r="J3" s="350"/>
      <c r="K3" s="350"/>
      <c r="L3" s="351"/>
      <c r="M3" s="349" t="s">
        <v>4</v>
      </c>
      <c r="N3" s="350"/>
      <c r="O3" s="350"/>
      <c r="P3" s="350"/>
      <c r="Q3" s="351"/>
      <c r="R3" s="349" t="s">
        <v>5</v>
      </c>
      <c r="S3" s="350"/>
      <c r="T3" s="350"/>
      <c r="U3" s="350"/>
      <c r="V3" s="351"/>
      <c r="W3" s="349" t="s">
        <v>6</v>
      </c>
      <c r="X3" s="350"/>
      <c r="Y3" s="350"/>
      <c r="Z3" s="350"/>
      <c r="AA3" s="351"/>
      <c r="AB3" s="349" t="s">
        <v>7</v>
      </c>
      <c r="AC3" s="350"/>
      <c r="AD3" s="350"/>
      <c r="AE3" s="350"/>
      <c r="AF3" s="351"/>
      <c r="AG3" s="349" t="s">
        <v>8</v>
      </c>
      <c r="AH3" s="350"/>
      <c r="AI3" s="350"/>
      <c r="AJ3" s="350"/>
      <c r="AK3" s="351"/>
      <c r="AL3" s="349" t="s">
        <v>9</v>
      </c>
      <c r="AM3" s="350"/>
      <c r="AN3" s="350"/>
      <c r="AO3" s="350"/>
      <c r="AP3" s="351"/>
      <c r="AQ3" s="349" t="s">
        <v>10</v>
      </c>
      <c r="AR3" s="350"/>
      <c r="AS3" s="350"/>
      <c r="AT3" s="350"/>
      <c r="AU3" s="351"/>
      <c r="AV3" s="349" t="s">
        <v>11</v>
      </c>
      <c r="AW3" s="350"/>
      <c r="AX3" s="350"/>
      <c r="AY3" s="350"/>
      <c r="AZ3" s="351"/>
      <c r="BA3" s="349" t="s">
        <v>12</v>
      </c>
      <c r="BB3" s="350"/>
      <c r="BC3" s="350"/>
      <c r="BD3" s="350"/>
      <c r="BE3" s="351"/>
      <c r="BF3" s="349" t="s">
        <v>13</v>
      </c>
      <c r="BG3" s="350"/>
      <c r="BH3" s="350"/>
      <c r="BI3" s="350"/>
      <c r="BJ3" s="351"/>
      <c r="BK3" s="346" t="s">
        <v>14</v>
      </c>
      <c r="BL3" s="346" t="s">
        <v>15</v>
      </c>
    </row>
    <row r="4" spans="1:64" ht="12" thickBot="1" x14ac:dyDescent="0.25">
      <c r="A4" s="348" t="s">
        <v>16</v>
      </c>
      <c r="B4" s="348"/>
      <c r="C4" s="3" t="s">
        <v>17</v>
      </c>
      <c r="D4" s="164" t="s">
        <v>240</v>
      </c>
      <c r="E4" s="3" t="s">
        <v>18</v>
      </c>
      <c r="F4" s="164" t="s">
        <v>240</v>
      </c>
      <c r="G4" s="47" t="s">
        <v>19</v>
      </c>
      <c r="H4" s="3" t="s">
        <v>17</v>
      </c>
      <c r="I4" s="164" t="s">
        <v>240</v>
      </c>
      <c r="J4" s="3" t="s">
        <v>18</v>
      </c>
      <c r="K4" s="164" t="s">
        <v>240</v>
      </c>
      <c r="L4" s="47" t="s">
        <v>19</v>
      </c>
      <c r="M4" s="3" t="s">
        <v>17</v>
      </c>
      <c r="N4" s="164" t="s">
        <v>240</v>
      </c>
      <c r="O4" s="3" t="s">
        <v>18</v>
      </c>
      <c r="P4" s="164" t="s">
        <v>240</v>
      </c>
      <c r="Q4" s="47" t="s">
        <v>19</v>
      </c>
      <c r="R4" s="3" t="s">
        <v>17</v>
      </c>
      <c r="S4" s="164" t="s">
        <v>240</v>
      </c>
      <c r="T4" s="3" t="s">
        <v>18</v>
      </c>
      <c r="U4" s="164" t="s">
        <v>240</v>
      </c>
      <c r="V4" s="47" t="s">
        <v>19</v>
      </c>
      <c r="W4" s="3" t="s">
        <v>17</v>
      </c>
      <c r="X4" s="164" t="s">
        <v>240</v>
      </c>
      <c r="Y4" s="3" t="s">
        <v>18</v>
      </c>
      <c r="Z4" s="164" t="s">
        <v>240</v>
      </c>
      <c r="AA4" s="47" t="s">
        <v>19</v>
      </c>
      <c r="AB4" s="3" t="s">
        <v>17</v>
      </c>
      <c r="AC4" s="164" t="s">
        <v>240</v>
      </c>
      <c r="AD4" s="3" t="s">
        <v>18</v>
      </c>
      <c r="AE4" s="164" t="s">
        <v>240</v>
      </c>
      <c r="AF4" s="47" t="s">
        <v>19</v>
      </c>
      <c r="AG4" s="3" t="s">
        <v>17</v>
      </c>
      <c r="AH4" s="164" t="s">
        <v>240</v>
      </c>
      <c r="AI4" s="3" t="s">
        <v>18</v>
      </c>
      <c r="AJ4" s="164" t="s">
        <v>240</v>
      </c>
      <c r="AK4" s="47" t="s">
        <v>19</v>
      </c>
      <c r="AL4" s="3" t="s">
        <v>17</v>
      </c>
      <c r="AM4" s="164" t="s">
        <v>240</v>
      </c>
      <c r="AN4" s="3" t="s">
        <v>18</v>
      </c>
      <c r="AO4" s="164" t="s">
        <v>240</v>
      </c>
      <c r="AP4" s="47" t="s">
        <v>19</v>
      </c>
      <c r="AQ4" s="3" t="s">
        <v>17</v>
      </c>
      <c r="AR4" s="164" t="s">
        <v>240</v>
      </c>
      <c r="AS4" s="3" t="s">
        <v>18</v>
      </c>
      <c r="AT4" s="164" t="s">
        <v>240</v>
      </c>
      <c r="AU4" s="47" t="s">
        <v>19</v>
      </c>
      <c r="AV4" s="3" t="s">
        <v>17</v>
      </c>
      <c r="AW4" s="164" t="s">
        <v>240</v>
      </c>
      <c r="AX4" s="3" t="s">
        <v>18</v>
      </c>
      <c r="AY4" s="164" t="s">
        <v>240</v>
      </c>
      <c r="AZ4" s="47" t="s">
        <v>19</v>
      </c>
      <c r="BA4" s="118" t="s">
        <v>17</v>
      </c>
      <c r="BB4" s="164" t="s">
        <v>240</v>
      </c>
      <c r="BC4" s="118" t="s">
        <v>18</v>
      </c>
      <c r="BD4" s="164" t="s">
        <v>240</v>
      </c>
      <c r="BE4" s="258" t="s">
        <v>19</v>
      </c>
      <c r="BF4" s="118" t="s">
        <v>17</v>
      </c>
      <c r="BG4" s="164" t="s">
        <v>240</v>
      </c>
      <c r="BH4" s="118" t="s">
        <v>18</v>
      </c>
      <c r="BI4" s="164" t="s">
        <v>240</v>
      </c>
      <c r="BJ4" s="259" t="s">
        <v>19</v>
      </c>
      <c r="BK4" s="347"/>
      <c r="BL4" s="347"/>
    </row>
    <row r="5" spans="1:64" ht="16.5" customHeight="1" x14ac:dyDescent="0.2">
      <c r="A5" s="334" t="s">
        <v>168</v>
      </c>
      <c r="B5" s="4" t="s">
        <v>20</v>
      </c>
      <c r="C5" s="72">
        <v>12</v>
      </c>
      <c r="D5" s="177">
        <f>C5/G5</f>
        <v>0.44444444444444442</v>
      </c>
      <c r="E5" s="189">
        <v>15</v>
      </c>
      <c r="F5" s="227">
        <f>E5/G5</f>
        <v>0.55555555555555558</v>
      </c>
      <c r="G5" s="73">
        <f>SUM(C5,E5)</f>
        <v>27</v>
      </c>
      <c r="H5" s="74">
        <v>12</v>
      </c>
      <c r="I5" s="233">
        <f>H5/L5</f>
        <v>0.44444444444444442</v>
      </c>
      <c r="J5" s="237">
        <v>15</v>
      </c>
      <c r="K5" s="233">
        <f>J5/L5</f>
        <v>0.55555555555555558</v>
      </c>
      <c r="L5" s="75">
        <f>H5+J5</f>
        <v>27</v>
      </c>
      <c r="M5" s="44">
        <v>12</v>
      </c>
      <c r="N5" s="233">
        <f t="shared" ref="N5:N25" si="0">M5/Q5</f>
        <v>0.44444444444444442</v>
      </c>
      <c r="O5" s="143">
        <v>15</v>
      </c>
      <c r="P5" s="233">
        <f t="shared" ref="P5:P38" si="1">O5/Q5</f>
        <v>0.55555555555555558</v>
      </c>
      <c r="Q5" s="76">
        <f t="shared" ref="Q5:Q14" si="2">M5+O5</f>
        <v>27</v>
      </c>
      <c r="R5" s="5">
        <v>12</v>
      </c>
      <c r="S5" s="233">
        <f t="shared" ref="S5:S25" si="3">R5/V5</f>
        <v>0.44444444444444442</v>
      </c>
      <c r="T5" s="237">
        <v>15</v>
      </c>
      <c r="U5" s="233">
        <f t="shared" ref="U5:U38" si="4">T5/V5</f>
        <v>0.55555555555555558</v>
      </c>
      <c r="V5" s="75">
        <f t="shared" ref="V5:V14" si="5">R5+T5</f>
        <v>27</v>
      </c>
      <c r="W5" s="6">
        <v>13</v>
      </c>
      <c r="X5" s="233">
        <f t="shared" ref="X5:X25" si="6">W5/AA5</f>
        <v>0.48148148148148145</v>
      </c>
      <c r="Y5" s="243">
        <v>14</v>
      </c>
      <c r="Z5" s="233">
        <f t="shared" ref="Z5:Z38" si="7">Y5/AA5</f>
        <v>0.51851851851851849</v>
      </c>
      <c r="AA5" s="76">
        <f t="shared" ref="AA5:AA14" si="8">W5+Y5</f>
        <v>27</v>
      </c>
      <c r="AB5" s="5">
        <v>13</v>
      </c>
      <c r="AC5" s="233">
        <f>AB5/AF5</f>
        <v>0.48148148148148145</v>
      </c>
      <c r="AD5" s="237">
        <v>14</v>
      </c>
      <c r="AE5" s="233">
        <f>AD5/AF5</f>
        <v>0.51851851851851849</v>
      </c>
      <c r="AF5" s="75">
        <f t="shared" ref="AF5:AF14" si="9">AB5+AD5</f>
        <v>27</v>
      </c>
      <c r="AG5" s="6">
        <v>13</v>
      </c>
      <c r="AH5" s="233">
        <f>AG5/AK5</f>
        <v>0.5</v>
      </c>
      <c r="AI5" s="243">
        <v>13</v>
      </c>
      <c r="AJ5" s="233">
        <f>AI5/AK5</f>
        <v>0.5</v>
      </c>
      <c r="AK5" s="76">
        <f t="shared" ref="AK5:AK14" si="10">AG5+AI5</f>
        <v>26</v>
      </c>
      <c r="AL5" s="5">
        <v>13</v>
      </c>
      <c r="AM5" s="233">
        <f>IF(AP5=0,0,AL5/AP5)</f>
        <v>0.5</v>
      </c>
      <c r="AN5" s="237">
        <v>13</v>
      </c>
      <c r="AO5" s="233">
        <f>IF(AP5=0,0,AN5/AP5)</f>
        <v>0.5</v>
      </c>
      <c r="AP5" s="75">
        <f t="shared" ref="AP5:AP14" si="11">AL5+AN5</f>
        <v>26</v>
      </c>
      <c r="AQ5" s="6">
        <v>13</v>
      </c>
      <c r="AR5" s="233">
        <f>AQ5/AU5</f>
        <v>0.5</v>
      </c>
      <c r="AS5" s="243">
        <v>13</v>
      </c>
      <c r="AT5" s="233">
        <f>AS5/AU5</f>
        <v>0.5</v>
      </c>
      <c r="AU5" s="128">
        <f t="shared" ref="AU5:AU14" si="12">AQ5+AS5</f>
        <v>26</v>
      </c>
      <c r="AV5" s="7">
        <v>13</v>
      </c>
      <c r="AW5" s="233">
        <f>AV5/AZ5</f>
        <v>0.5</v>
      </c>
      <c r="AX5" s="7">
        <v>13</v>
      </c>
      <c r="AY5" s="233">
        <f>AX5/AZ5</f>
        <v>0.5</v>
      </c>
      <c r="AZ5" s="75">
        <f t="shared" ref="AZ5:AZ14" si="13">AV5+AX5</f>
        <v>26</v>
      </c>
      <c r="BA5" s="6">
        <v>13</v>
      </c>
      <c r="BB5" s="233">
        <f>BA5/BE5</f>
        <v>0.5</v>
      </c>
      <c r="BC5" s="243">
        <v>13</v>
      </c>
      <c r="BD5" s="233">
        <f>BC5/BE5</f>
        <v>0.5</v>
      </c>
      <c r="BE5" s="128">
        <f t="shared" ref="BE5:BE14" si="14">BA5+BC5</f>
        <v>26</v>
      </c>
      <c r="BF5" s="119">
        <v>13</v>
      </c>
      <c r="BG5" s="233">
        <f>BF5/BJ5</f>
        <v>0.5</v>
      </c>
      <c r="BH5" s="119">
        <v>13</v>
      </c>
      <c r="BI5" s="233">
        <f>BH5/BJ5</f>
        <v>0.5</v>
      </c>
      <c r="BJ5" s="75">
        <f>BF5+BH5</f>
        <v>26</v>
      </c>
      <c r="BK5" s="139">
        <f>BJ5-BE5</f>
        <v>0</v>
      </c>
      <c r="BL5" s="45">
        <f>BJ5-G5</f>
        <v>-1</v>
      </c>
    </row>
    <row r="6" spans="1:64" ht="16.5" customHeight="1" x14ac:dyDescent="0.2">
      <c r="A6" s="334"/>
      <c r="B6" s="8" t="s">
        <v>21</v>
      </c>
      <c r="C6" s="77">
        <v>21</v>
      </c>
      <c r="D6" s="172">
        <f t="shared" ref="D6:D14" si="15">C6/G6</f>
        <v>0.65625</v>
      </c>
      <c r="E6" s="112">
        <v>11</v>
      </c>
      <c r="F6" s="228">
        <f t="shared" ref="F6:F14" si="16">E6/G6</f>
        <v>0.34375</v>
      </c>
      <c r="G6" s="73">
        <f t="shared" ref="G6:G14" si="17">SUM(C6,E6)</f>
        <v>32</v>
      </c>
      <c r="H6" s="79">
        <v>24</v>
      </c>
      <c r="I6" s="172">
        <f t="shared" ref="I6:I38" si="18">H6/L6</f>
        <v>0.68571428571428572</v>
      </c>
      <c r="J6" s="236">
        <v>11</v>
      </c>
      <c r="K6" s="172">
        <f t="shared" ref="K6:K38" si="19">J6/L6</f>
        <v>0.31428571428571428</v>
      </c>
      <c r="L6" s="80">
        <f t="shared" ref="L6:L14" si="20">H6+J6</f>
        <v>35</v>
      </c>
      <c r="M6" s="43">
        <v>24</v>
      </c>
      <c r="N6" s="172">
        <f t="shared" si="0"/>
        <v>0.68571428571428572</v>
      </c>
      <c r="O6" s="144">
        <v>11</v>
      </c>
      <c r="P6" s="172">
        <f t="shared" si="1"/>
        <v>0.31428571428571428</v>
      </c>
      <c r="Q6" s="81">
        <f t="shared" si="2"/>
        <v>35</v>
      </c>
      <c r="R6" s="119">
        <v>24</v>
      </c>
      <c r="S6" s="172">
        <f t="shared" si="3"/>
        <v>0.70588235294117652</v>
      </c>
      <c r="T6" s="236">
        <v>10</v>
      </c>
      <c r="U6" s="172">
        <f t="shared" si="4"/>
        <v>0.29411764705882354</v>
      </c>
      <c r="V6" s="80">
        <f t="shared" si="5"/>
        <v>34</v>
      </c>
      <c r="W6" s="120">
        <v>31</v>
      </c>
      <c r="X6" s="172">
        <f t="shared" si="6"/>
        <v>0.72093023255813948</v>
      </c>
      <c r="Y6" s="244">
        <v>12</v>
      </c>
      <c r="Z6" s="172">
        <f t="shared" si="7"/>
        <v>0.27906976744186046</v>
      </c>
      <c r="AA6" s="129">
        <f t="shared" si="8"/>
        <v>43</v>
      </c>
      <c r="AB6" s="119">
        <v>31</v>
      </c>
      <c r="AC6" s="172">
        <f t="shared" ref="AC6:AC38" si="21">AB6/AF6</f>
        <v>0.73809523809523814</v>
      </c>
      <c r="AD6" s="236">
        <v>11</v>
      </c>
      <c r="AE6" s="172">
        <f t="shared" ref="AE6:AE38" si="22">AD6/AF6</f>
        <v>0.26190476190476192</v>
      </c>
      <c r="AF6" s="91">
        <f t="shared" si="9"/>
        <v>42</v>
      </c>
      <c r="AG6" s="120">
        <v>31</v>
      </c>
      <c r="AH6" s="172">
        <f t="shared" ref="AH6:AH38" si="23">AG6/AK6</f>
        <v>0.73809523809523814</v>
      </c>
      <c r="AI6" s="244">
        <v>11</v>
      </c>
      <c r="AJ6" s="172">
        <f t="shared" ref="AJ6:AJ38" si="24">AI6/AK6</f>
        <v>0.26190476190476192</v>
      </c>
      <c r="AK6" s="81">
        <f t="shared" si="10"/>
        <v>42</v>
      </c>
      <c r="AL6" s="119">
        <v>31</v>
      </c>
      <c r="AM6" s="172">
        <f t="shared" ref="AM6:AM14" si="25">IF(AP6=0,0,AL6/AP6)</f>
        <v>0.75609756097560976</v>
      </c>
      <c r="AN6" s="236">
        <v>10</v>
      </c>
      <c r="AO6" s="172">
        <f t="shared" ref="AO6:AO14" si="26">IF(AP6=0,0,AN6/AP6)</f>
        <v>0.24390243902439024</v>
      </c>
      <c r="AP6" s="80">
        <f t="shared" si="11"/>
        <v>41</v>
      </c>
      <c r="AQ6" s="120">
        <v>31</v>
      </c>
      <c r="AR6" s="172">
        <f t="shared" ref="AR6:AR38" si="27">AQ6/AU6</f>
        <v>0.75609756097560976</v>
      </c>
      <c r="AS6" s="244">
        <v>10</v>
      </c>
      <c r="AT6" s="172">
        <f t="shared" ref="AT6:AT38" si="28">AS6/AU6</f>
        <v>0.24390243902439024</v>
      </c>
      <c r="AU6" s="129">
        <f t="shared" si="12"/>
        <v>41</v>
      </c>
      <c r="AV6" s="7">
        <v>31</v>
      </c>
      <c r="AW6" s="233">
        <f t="shared" ref="AW6:AW14" si="29">AV6/AZ6</f>
        <v>0.75609756097560976</v>
      </c>
      <c r="AX6" s="7">
        <v>10</v>
      </c>
      <c r="AY6" s="233">
        <f t="shared" ref="AY6:AY14" si="30">AX6/AZ6</f>
        <v>0.24390243902439024</v>
      </c>
      <c r="AZ6" s="80">
        <f t="shared" si="13"/>
        <v>41</v>
      </c>
      <c r="BA6" s="120">
        <v>31</v>
      </c>
      <c r="BB6" s="172">
        <f t="shared" ref="BB6:BB38" si="31">BA6/BE6</f>
        <v>0.75609756097560976</v>
      </c>
      <c r="BC6" s="244">
        <v>10</v>
      </c>
      <c r="BD6" s="172">
        <f t="shared" ref="BD6:BD38" si="32">BC6/BE6</f>
        <v>0.24390243902439024</v>
      </c>
      <c r="BE6" s="129">
        <f t="shared" si="14"/>
        <v>41</v>
      </c>
      <c r="BF6" s="119">
        <v>30</v>
      </c>
      <c r="BG6" s="233">
        <f t="shared" ref="BG6:BG38" si="33">BF6/BJ6</f>
        <v>0.75</v>
      </c>
      <c r="BH6" s="119">
        <v>10</v>
      </c>
      <c r="BI6" s="233">
        <f t="shared" ref="BI6:BI38" si="34">BH6/BJ6</f>
        <v>0.25</v>
      </c>
      <c r="BJ6" s="80">
        <f>BF6+BH6</f>
        <v>40</v>
      </c>
      <c r="BK6" s="139">
        <f>BJ6-BE6</f>
        <v>-1</v>
      </c>
      <c r="BL6" s="121">
        <f t="shared" ref="BL6:BL14" si="35">BJ6-G6</f>
        <v>8</v>
      </c>
    </row>
    <row r="7" spans="1:64" ht="16.5" customHeight="1" x14ac:dyDescent="0.2">
      <c r="A7" s="334"/>
      <c r="B7" s="8" t="s">
        <v>22</v>
      </c>
      <c r="C7" s="77">
        <v>152</v>
      </c>
      <c r="D7" s="172">
        <f t="shared" si="15"/>
        <v>0.76381909547738691</v>
      </c>
      <c r="E7" s="112">
        <v>47</v>
      </c>
      <c r="F7" s="228">
        <f t="shared" si="16"/>
        <v>0.23618090452261306</v>
      </c>
      <c r="G7" s="73">
        <f t="shared" si="17"/>
        <v>199</v>
      </c>
      <c r="H7" s="79">
        <v>152</v>
      </c>
      <c r="I7" s="172">
        <f t="shared" si="18"/>
        <v>0.76381909547738691</v>
      </c>
      <c r="J7" s="236">
        <v>47</v>
      </c>
      <c r="K7" s="172">
        <f t="shared" si="19"/>
        <v>0.23618090452261306</v>
      </c>
      <c r="L7" s="80">
        <f t="shared" si="20"/>
        <v>199</v>
      </c>
      <c r="M7" s="43">
        <v>153</v>
      </c>
      <c r="N7" s="172">
        <f t="shared" si="0"/>
        <v>0.76500000000000001</v>
      </c>
      <c r="O7" s="144">
        <v>47</v>
      </c>
      <c r="P7" s="172">
        <f t="shared" si="1"/>
        <v>0.23499999999999999</v>
      </c>
      <c r="Q7" s="81">
        <f t="shared" si="2"/>
        <v>200</v>
      </c>
      <c r="R7" s="119">
        <v>152</v>
      </c>
      <c r="S7" s="172">
        <f t="shared" si="3"/>
        <v>0.76767676767676762</v>
      </c>
      <c r="T7" s="236">
        <v>46</v>
      </c>
      <c r="U7" s="172">
        <f t="shared" si="4"/>
        <v>0.23232323232323232</v>
      </c>
      <c r="V7" s="80">
        <f t="shared" si="5"/>
        <v>198</v>
      </c>
      <c r="W7" s="120">
        <v>152</v>
      </c>
      <c r="X7" s="172">
        <f t="shared" si="6"/>
        <v>0.76767676767676762</v>
      </c>
      <c r="Y7" s="244">
        <v>46</v>
      </c>
      <c r="Z7" s="172">
        <f t="shared" si="7"/>
        <v>0.23232323232323232</v>
      </c>
      <c r="AA7" s="81">
        <f t="shared" si="8"/>
        <v>198</v>
      </c>
      <c r="AB7" s="119">
        <v>152</v>
      </c>
      <c r="AC7" s="172">
        <f t="shared" si="21"/>
        <v>0.76767676767676762</v>
      </c>
      <c r="AD7" s="236">
        <v>46</v>
      </c>
      <c r="AE7" s="172">
        <f t="shared" si="22"/>
        <v>0.23232323232323232</v>
      </c>
      <c r="AF7" s="91">
        <f t="shared" si="9"/>
        <v>198</v>
      </c>
      <c r="AG7" s="120">
        <v>152</v>
      </c>
      <c r="AH7" s="172">
        <f t="shared" si="23"/>
        <v>0.76767676767676762</v>
      </c>
      <c r="AI7" s="244">
        <v>46</v>
      </c>
      <c r="AJ7" s="172">
        <f t="shared" si="24"/>
        <v>0.23232323232323232</v>
      </c>
      <c r="AK7" s="81">
        <f t="shared" si="10"/>
        <v>198</v>
      </c>
      <c r="AL7" s="119">
        <v>151</v>
      </c>
      <c r="AM7" s="172">
        <f t="shared" si="25"/>
        <v>0.76649746192893398</v>
      </c>
      <c r="AN7" s="236">
        <v>46</v>
      </c>
      <c r="AO7" s="172">
        <f t="shared" si="26"/>
        <v>0.233502538071066</v>
      </c>
      <c r="AP7" s="80">
        <f t="shared" si="11"/>
        <v>197</v>
      </c>
      <c r="AQ7" s="120">
        <v>150</v>
      </c>
      <c r="AR7" s="172">
        <f t="shared" si="27"/>
        <v>0.76530612244897955</v>
      </c>
      <c r="AS7" s="244">
        <v>46</v>
      </c>
      <c r="AT7" s="172">
        <f t="shared" si="28"/>
        <v>0.23469387755102042</v>
      </c>
      <c r="AU7" s="129">
        <f t="shared" si="12"/>
        <v>196</v>
      </c>
      <c r="AV7" s="7">
        <v>151</v>
      </c>
      <c r="AW7" s="233">
        <f t="shared" si="29"/>
        <v>0.76649746192893398</v>
      </c>
      <c r="AX7" s="7">
        <v>46</v>
      </c>
      <c r="AY7" s="233">
        <f t="shared" si="30"/>
        <v>0.233502538071066</v>
      </c>
      <c r="AZ7" s="80">
        <f t="shared" si="13"/>
        <v>197</v>
      </c>
      <c r="BA7" s="120">
        <v>150</v>
      </c>
      <c r="BB7" s="172">
        <f t="shared" si="31"/>
        <v>0.76530612244897955</v>
      </c>
      <c r="BC7" s="244">
        <v>46</v>
      </c>
      <c r="BD7" s="172">
        <f t="shared" si="32"/>
        <v>0.23469387755102042</v>
      </c>
      <c r="BE7" s="129">
        <f t="shared" si="14"/>
        <v>196</v>
      </c>
      <c r="BF7" s="119">
        <v>150</v>
      </c>
      <c r="BG7" s="233">
        <f t="shared" si="33"/>
        <v>0.77720207253886009</v>
      </c>
      <c r="BH7" s="119">
        <v>43</v>
      </c>
      <c r="BI7" s="233">
        <f t="shared" si="34"/>
        <v>0.22279792746113988</v>
      </c>
      <c r="BJ7" s="80">
        <f t="shared" ref="BJ7:BJ14" si="36">BF7+BH7</f>
        <v>193</v>
      </c>
      <c r="BK7" s="139">
        <f t="shared" ref="BK7:BK14" si="37">BJ7-BE7</f>
        <v>-3</v>
      </c>
      <c r="BL7" s="121">
        <f t="shared" si="35"/>
        <v>-6</v>
      </c>
    </row>
    <row r="8" spans="1:64" ht="16.5" customHeight="1" x14ac:dyDescent="0.2">
      <c r="A8" s="334"/>
      <c r="B8" s="8" t="s">
        <v>23</v>
      </c>
      <c r="C8" s="77">
        <v>3</v>
      </c>
      <c r="D8" s="172">
        <f t="shared" si="15"/>
        <v>1</v>
      </c>
      <c r="E8" s="112">
        <v>0</v>
      </c>
      <c r="F8" s="228">
        <f t="shared" si="16"/>
        <v>0</v>
      </c>
      <c r="G8" s="73">
        <f t="shared" si="17"/>
        <v>3</v>
      </c>
      <c r="H8" s="79">
        <v>2</v>
      </c>
      <c r="I8" s="172">
        <f t="shared" si="18"/>
        <v>1</v>
      </c>
      <c r="J8" s="236">
        <v>0</v>
      </c>
      <c r="K8" s="172">
        <f t="shared" si="19"/>
        <v>0</v>
      </c>
      <c r="L8" s="80">
        <f t="shared" si="20"/>
        <v>2</v>
      </c>
      <c r="M8" s="43">
        <v>2</v>
      </c>
      <c r="N8" s="172">
        <f t="shared" si="0"/>
        <v>1</v>
      </c>
      <c r="O8" s="144">
        <v>0</v>
      </c>
      <c r="P8" s="172">
        <f t="shared" si="1"/>
        <v>0</v>
      </c>
      <c r="Q8" s="81">
        <f t="shared" si="2"/>
        <v>2</v>
      </c>
      <c r="R8" s="119">
        <v>2</v>
      </c>
      <c r="S8" s="172">
        <f t="shared" si="3"/>
        <v>1</v>
      </c>
      <c r="T8" s="236">
        <v>0</v>
      </c>
      <c r="U8" s="172">
        <f t="shared" si="4"/>
        <v>0</v>
      </c>
      <c r="V8" s="80">
        <f t="shared" si="5"/>
        <v>2</v>
      </c>
      <c r="W8" s="120">
        <v>2</v>
      </c>
      <c r="X8" s="172">
        <f t="shared" si="6"/>
        <v>1</v>
      </c>
      <c r="Y8" s="244">
        <v>0</v>
      </c>
      <c r="Z8" s="172">
        <f t="shared" si="7"/>
        <v>0</v>
      </c>
      <c r="AA8" s="81">
        <f t="shared" si="8"/>
        <v>2</v>
      </c>
      <c r="AB8" s="119">
        <v>27</v>
      </c>
      <c r="AC8" s="172">
        <f t="shared" si="21"/>
        <v>0.75</v>
      </c>
      <c r="AD8" s="236">
        <v>9</v>
      </c>
      <c r="AE8" s="172">
        <f t="shared" si="22"/>
        <v>0.25</v>
      </c>
      <c r="AF8" s="80">
        <f t="shared" si="9"/>
        <v>36</v>
      </c>
      <c r="AG8" s="120">
        <v>30</v>
      </c>
      <c r="AH8" s="172">
        <f t="shared" si="23"/>
        <v>0.73170731707317072</v>
      </c>
      <c r="AI8" s="244">
        <v>11</v>
      </c>
      <c r="AJ8" s="172">
        <f t="shared" si="24"/>
        <v>0.26829268292682928</v>
      </c>
      <c r="AK8" s="81">
        <f t="shared" si="10"/>
        <v>41</v>
      </c>
      <c r="AL8" s="119">
        <v>30</v>
      </c>
      <c r="AM8" s="172">
        <f t="shared" si="25"/>
        <v>0.73170731707317072</v>
      </c>
      <c r="AN8" s="236">
        <v>11</v>
      </c>
      <c r="AO8" s="172">
        <f t="shared" si="26"/>
        <v>0.26829268292682928</v>
      </c>
      <c r="AP8" s="80">
        <f t="shared" si="11"/>
        <v>41</v>
      </c>
      <c r="AQ8" s="120">
        <v>31</v>
      </c>
      <c r="AR8" s="172">
        <f t="shared" si="27"/>
        <v>0.73809523809523814</v>
      </c>
      <c r="AS8" s="244">
        <v>11</v>
      </c>
      <c r="AT8" s="172">
        <f t="shared" si="28"/>
        <v>0.26190476190476192</v>
      </c>
      <c r="AU8" s="129">
        <f t="shared" si="12"/>
        <v>42</v>
      </c>
      <c r="AV8" s="7">
        <v>31</v>
      </c>
      <c r="AW8" s="233">
        <f t="shared" si="29"/>
        <v>0.73809523809523814</v>
      </c>
      <c r="AX8" s="7">
        <v>11</v>
      </c>
      <c r="AY8" s="233">
        <f t="shared" si="30"/>
        <v>0.26190476190476192</v>
      </c>
      <c r="AZ8" s="80">
        <f t="shared" si="13"/>
        <v>42</v>
      </c>
      <c r="BA8" s="120">
        <v>31</v>
      </c>
      <c r="BB8" s="172">
        <f t="shared" si="31"/>
        <v>0.73809523809523814</v>
      </c>
      <c r="BC8" s="244">
        <v>11</v>
      </c>
      <c r="BD8" s="172">
        <f t="shared" si="32"/>
        <v>0.26190476190476192</v>
      </c>
      <c r="BE8" s="129">
        <f t="shared" si="14"/>
        <v>42</v>
      </c>
      <c r="BF8" s="119">
        <v>31</v>
      </c>
      <c r="BG8" s="233">
        <f t="shared" si="33"/>
        <v>0.73809523809523814</v>
      </c>
      <c r="BH8" s="119">
        <v>11</v>
      </c>
      <c r="BI8" s="233">
        <f t="shared" si="34"/>
        <v>0.26190476190476192</v>
      </c>
      <c r="BJ8" s="80">
        <f t="shared" si="36"/>
        <v>42</v>
      </c>
      <c r="BK8" s="139">
        <f t="shared" si="37"/>
        <v>0</v>
      </c>
      <c r="BL8" s="121">
        <f t="shared" si="35"/>
        <v>39</v>
      </c>
    </row>
    <row r="9" spans="1:64" ht="16.5" customHeight="1" x14ac:dyDescent="0.2">
      <c r="A9" s="334"/>
      <c r="B9" s="8" t="s">
        <v>24</v>
      </c>
      <c r="C9" s="77">
        <v>0</v>
      </c>
      <c r="D9" s="172">
        <f t="shared" si="15"/>
        <v>0</v>
      </c>
      <c r="E9" s="112">
        <v>2</v>
      </c>
      <c r="F9" s="228">
        <f t="shared" si="16"/>
        <v>1</v>
      </c>
      <c r="G9" s="73">
        <f t="shared" si="17"/>
        <v>2</v>
      </c>
      <c r="H9" s="79">
        <v>0</v>
      </c>
      <c r="I9" s="172">
        <f t="shared" si="18"/>
        <v>0</v>
      </c>
      <c r="J9" s="236">
        <v>2</v>
      </c>
      <c r="K9" s="172">
        <f t="shared" si="19"/>
        <v>1</v>
      </c>
      <c r="L9" s="80">
        <f t="shared" si="20"/>
        <v>2</v>
      </c>
      <c r="M9" s="43">
        <v>0</v>
      </c>
      <c r="N9" s="172">
        <f t="shared" si="0"/>
        <v>0</v>
      </c>
      <c r="O9" s="144">
        <v>2</v>
      </c>
      <c r="P9" s="172">
        <f t="shared" si="1"/>
        <v>1</v>
      </c>
      <c r="Q9" s="81">
        <f t="shared" si="2"/>
        <v>2</v>
      </c>
      <c r="R9" s="119">
        <v>0</v>
      </c>
      <c r="S9" s="172">
        <f t="shared" si="3"/>
        <v>0</v>
      </c>
      <c r="T9" s="236">
        <v>2</v>
      </c>
      <c r="U9" s="172">
        <f t="shared" si="4"/>
        <v>1</v>
      </c>
      <c r="V9" s="80">
        <f t="shared" si="5"/>
        <v>2</v>
      </c>
      <c r="W9" s="120">
        <v>0</v>
      </c>
      <c r="X9" s="172">
        <f t="shared" si="6"/>
        <v>0</v>
      </c>
      <c r="Y9" s="244">
        <v>2</v>
      </c>
      <c r="Z9" s="172">
        <f t="shared" si="7"/>
        <v>1</v>
      </c>
      <c r="AA9" s="81">
        <f t="shared" si="8"/>
        <v>2</v>
      </c>
      <c r="AB9" s="119">
        <v>0</v>
      </c>
      <c r="AC9" s="172">
        <f t="shared" si="21"/>
        <v>0</v>
      </c>
      <c r="AD9" s="236">
        <v>2</v>
      </c>
      <c r="AE9" s="172">
        <f t="shared" si="22"/>
        <v>1</v>
      </c>
      <c r="AF9" s="80">
        <f t="shared" si="9"/>
        <v>2</v>
      </c>
      <c r="AG9" s="120">
        <v>0</v>
      </c>
      <c r="AH9" s="172">
        <f t="shared" si="23"/>
        <v>0</v>
      </c>
      <c r="AI9" s="244">
        <v>2</v>
      </c>
      <c r="AJ9" s="172">
        <f t="shared" si="24"/>
        <v>1</v>
      </c>
      <c r="AK9" s="81">
        <f t="shared" si="10"/>
        <v>2</v>
      </c>
      <c r="AL9" s="119">
        <v>0</v>
      </c>
      <c r="AM9" s="172">
        <f t="shared" si="25"/>
        <v>0</v>
      </c>
      <c r="AN9" s="236">
        <v>2</v>
      </c>
      <c r="AO9" s="172">
        <f t="shared" si="26"/>
        <v>1</v>
      </c>
      <c r="AP9" s="80">
        <f t="shared" si="11"/>
        <v>2</v>
      </c>
      <c r="AQ9" s="120">
        <v>0</v>
      </c>
      <c r="AR9" s="172">
        <f t="shared" si="27"/>
        <v>0</v>
      </c>
      <c r="AS9" s="244">
        <v>2</v>
      </c>
      <c r="AT9" s="172">
        <f t="shared" si="28"/>
        <v>1</v>
      </c>
      <c r="AU9" s="129">
        <f t="shared" si="12"/>
        <v>2</v>
      </c>
      <c r="AV9" s="7">
        <v>0</v>
      </c>
      <c r="AW9" s="233">
        <f t="shared" si="29"/>
        <v>0</v>
      </c>
      <c r="AX9" s="7">
        <v>2</v>
      </c>
      <c r="AY9" s="233">
        <f t="shared" si="30"/>
        <v>1</v>
      </c>
      <c r="AZ9" s="80">
        <f t="shared" si="13"/>
        <v>2</v>
      </c>
      <c r="BA9" s="120">
        <v>0</v>
      </c>
      <c r="BB9" s="172">
        <f t="shared" si="31"/>
        <v>0</v>
      </c>
      <c r="BC9" s="244">
        <v>2</v>
      </c>
      <c r="BD9" s="172">
        <f t="shared" si="32"/>
        <v>1</v>
      </c>
      <c r="BE9" s="129">
        <f t="shared" si="14"/>
        <v>2</v>
      </c>
      <c r="BF9" s="119">
        <v>0</v>
      </c>
      <c r="BG9" s="233">
        <f>IFERROR(BF9/BJ9,0)</f>
        <v>0</v>
      </c>
      <c r="BH9" s="119">
        <v>0</v>
      </c>
      <c r="BI9" s="233">
        <f>IFERROR(BH9/BJ9,0)</f>
        <v>0</v>
      </c>
      <c r="BJ9" s="80">
        <f>BF9+BH9</f>
        <v>0</v>
      </c>
      <c r="BK9" s="139">
        <f t="shared" si="37"/>
        <v>-2</v>
      </c>
      <c r="BL9" s="121">
        <f t="shared" si="35"/>
        <v>-2</v>
      </c>
    </row>
    <row r="10" spans="1:64" ht="16.5" customHeight="1" x14ac:dyDescent="0.2">
      <c r="A10" s="334"/>
      <c r="B10" s="8" t="s">
        <v>25</v>
      </c>
      <c r="C10" s="77">
        <v>4</v>
      </c>
      <c r="D10" s="172">
        <f t="shared" si="15"/>
        <v>0.8</v>
      </c>
      <c r="E10" s="112">
        <v>1</v>
      </c>
      <c r="F10" s="228">
        <f t="shared" si="16"/>
        <v>0.2</v>
      </c>
      <c r="G10" s="73">
        <f t="shared" si="17"/>
        <v>5</v>
      </c>
      <c r="H10" s="79">
        <v>4</v>
      </c>
      <c r="I10" s="172">
        <f t="shared" si="18"/>
        <v>0.8</v>
      </c>
      <c r="J10" s="236">
        <v>1</v>
      </c>
      <c r="K10" s="172">
        <f t="shared" si="19"/>
        <v>0.2</v>
      </c>
      <c r="L10" s="80">
        <f t="shared" si="20"/>
        <v>5</v>
      </c>
      <c r="M10" s="43">
        <v>4</v>
      </c>
      <c r="N10" s="172">
        <f t="shared" si="0"/>
        <v>0.8</v>
      </c>
      <c r="O10" s="144">
        <v>1</v>
      </c>
      <c r="P10" s="172">
        <f t="shared" si="1"/>
        <v>0.2</v>
      </c>
      <c r="Q10" s="81">
        <f t="shared" si="2"/>
        <v>5</v>
      </c>
      <c r="R10" s="119">
        <v>4</v>
      </c>
      <c r="S10" s="172">
        <f t="shared" si="3"/>
        <v>0.8</v>
      </c>
      <c r="T10" s="236">
        <v>1</v>
      </c>
      <c r="U10" s="172">
        <f t="shared" si="4"/>
        <v>0.2</v>
      </c>
      <c r="V10" s="80">
        <f t="shared" si="5"/>
        <v>5</v>
      </c>
      <c r="W10" s="120">
        <v>4</v>
      </c>
      <c r="X10" s="172">
        <f t="shared" si="6"/>
        <v>0.8</v>
      </c>
      <c r="Y10" s="244">
        <v>1</v>
      </c>
      <c r="Z10" s="172">
        <f t="shared" si="7"/>
        <v>0.2</v>
      </c>
      <c r="AA10" s="81">
        <f t="shared" si="8"/>
        <v>5</v>
      </c>
      <c r="AB10" s="119">
        <v>4</v>
      </c>
      <c r="AC10" s="172">
        <f t="shared" si="21"/>
        <v>0.8</v>
      </c>
      <c r="AD10" s="236">
        <v>1</v>
      </c>
      <c r="AE10" s="172">
        <f t="shared" si="22"/>
        <v>0.2</v>
      </c>
      <c r="AF10" s="80">
        <f t="shared" si="9"/>
        <v>5</v>
      </c>
      <c r="AG10" s="120">
        <v>4</v>
      </c>
      <c r="AH10" s="172">
        <f t="shared" si="23"/>
        <v>0.8</v>
      </c>
      <c r="AI10" s="244">
        <v>1</v>
      </c>
      <c r="AJ10" s="172">
        <f t="shared" si="24"/>
        <v>0.2</v>
      </c>
      <c r="AK10" s="81">
        <f t="shared" si="10"/>
        <v>5</v>
      </c>
      <c r="AL10" s="119">
        <v>4</v>
      </c>
      <c r="AM10" s="172">
        <f t="shared" si="25"/>
        <v>0.8</v>
      </c>
      <c r="AN10" s="236">
        <v>1</v>
      </c>
      <c r="AO10" s="172">
        <f t="shared" si="26"/>
        <v>0.2</v>
      </c>
      <c r="AP10" s="80">
        <f t="shared" si="11"/>
        <v>5</v>
      </c>
      <c r="AQ10" s="120">
        <v>4</v>
      </c>
      <c r="AR10" s="172">
        <f t="shared" si="27"/>
        <v>0.8</v>
      </c>
      <c r="AS10" s="244">
        <v>1</v>
      </c>
      <c r="AT10" s="172">
        <f t="shared" si="28"/>
        <v>0.2</v>
      </c>
      <c r="AU10" s="129">
        <f t="shared" si="12"/>
        <v>5</v>
      </c>
      <c r="AV10" s="7">
        <v>4</v>
      </c>
      <c r="AW10" s="233">
        <f t="shared" si="29"/>
        <v>0.8</v>
      </c>
      <c r="AX10" s="7">
        <v>1</v>
      </c>
      <c r="AY10" s="233">
        <f t="shared" si="30"/>
        <v>0.2</v>
      </c>
      <c r="AZ10" s="80">
        <f t="shared" si="13"/>
        <v>5</v>
      </c>
      <c r="BA10" s="120">
        <v>4</v>
      </c>
      <c r="BB10" s="172">
        <f t="shared" si="31"/>
        <v>0.8</v>
      </c>
      <c r="BC10" s="244">
        <v>1</v>
      </c>
      <c r="BD10" s="172">
        <f t="shared" si="32"/>
        <v>0.2</v>
      </c>
      <c r="BE10" s="129">
        <f t="shared" si="14"/>
        <v>5</v>
      </c>
      <c r="BF10" s="119">
        <v>4</v>
      </c>
      <c r="BG10" s="233">
        <f t="shared" si="33"/>
        <v>0.8</v>
      </c>
      <c r="BH10" s="119">
        <v>1</v>
      </c>
      <c r="BI10" s="233">
        <f t="shared" si="34"/>
        <v>0.2</v>
      </c>
      <c r="BJ10" s="80">
        <f t="shared" si="36"/>
        <v>5</v>
      </c>
      <c r="BK10" s="139">
        <f t="shared" si="37"/>
        <v>0</v>
      </c>
      <c r="BL10" s="121">
        <f t="shared" si="35"/>
        <v>0</v>
      </c>
    </row>
    <row r="11" spans="1:64" ht="16.5" customHeight="1" x14ac:dyDescent="0.2">
      <c r="A11" s="334"/>
      <c r="B11" s="8" t="s">
        <v>26</v>
      </c>
      <c r="C11" s="77">
        <v>8</v>
      </c>
      <c r="D11" s="172">
        <f t="shared" si="15"/>
        <v>0.66666666666666663</v>
      </c>
      <c r="E11" s="112">
        <v>4</v>
      </c>
      <c r="F11" s="228">
        <f t="shared" si="16"/>
        <v>0.33333333333333331</v>
      </c>
      <c r="G11" s="73">
        <f t="shared" si="17"/>
        <v>12</v>
      </c>
      <c r="H11" s="79">
        <v>8</v>
      </c>
      <c r="I11" s="172">
        <f t="shared" si="18"/>
        <v>0.66666666666666663</v>
      </c>
      <c r="J11" s="236">
        <v>4</v>
      </c>
      <c r="K11" s="172">
        <f t="shared" si="19"/>
        <v>0.33333333333333331</v>
      </c>
      <c r="L11" s="80">
        <f t="shared" si="20"/>
        <v>12</v>
      </c>
      <c r="M11" s="43">
        <v>8</v>
      </c>
      <c r="N11" s="172">
        <f t="shared" si="0"/>
        <v>0.66666666666666663</v>
      </c>
      <c r="O11" s="144">
        <v>4</v>
      </c>
      <c r="P11" s="172">
        <f t="shared" si="1"/>
        <v>0.33333333333333331</v>
      </c>
      <c r="Q11" s="81">
        <f t="shared" si="2"/>
        <v>12</v>
      </c>
      <c r="R11" s="119">
        <v>8</v>
      </c>
      <c r="S11" s="172">
        <f t="shared" si="3"/>
        <v>0.66666666666666663</v>
      </c>
      <c r="T11" s="236">
        <v>4</v>
      </c>
      <c r="U11" s="172">
        <f t="shared" si="4"/>
        <v>0.33333333333333331</v>
      </c>
      <c r="V11" s="80">
        <f t="shared" si="5"/>
        <v>12</v>
      </c>
      <c r="W11" s="120">
        <v>8</v>
      </c>
      <c r="X11" s="172">
        <f t="shared" si="6"/>
        <v>0.66666666666666663</v>
      </c>
      <c r="Y11" s="244">
        <v>4</v>
      </c>
      <c r="Z11" s="172">
        <f t="shared" si="7"/>
        <v>0.33333333333333331</v>
      </c>
      <c r="AA11" s="81">
        <f t="shared" si="8"/>
        <v>12</v>
      </c>
      <c r="AB11" s="119">
        <v>8</v>
      </c>
      <c r="AC11" s="172">
        <f t="shared" si="21"/>
        <v>0.66666666666666663</v>
      </c>
      <c r="AD11" s="236">
        <v>4</v>
      </c>
      <c r="AE11" s="172">
        <f t="shared" si="22"/>
        <v>0.33333333333333331</v>
      </c>
      <c r="AF11" s="91">
        <f t="shared" si="9"/>
        <v>12</v>
      </c>
      <c r="AG11" s="120">
        <v>8</v>
      </c>
      <c r="AH11" s="172">
        <f t="shared" si="23"/>
        <v>0.66666666666666663</v>
      </c>
      <c r="AI11" s="244">
        <v>4</v>
      </c>
      <c r="AJ11" s="172">
        <f t="shared" si="24"/>
        <v>0.33333333333333331</v>
      </c>
      <c r="AK11" s="81">
        <f t="shared" si="10"/>
        <v>12</v>
      </c>
      <c r="AL11" s="119">
        <v>8</v>
      </c>
      <c r="AM11" s="172">
        <f t="shared" si="25"/>
        <v>0.66666666666666663</v>
      </c>
      <c r="AN11" s="236">
        <v>4</v>
      </c>
      <c r="AO11" s="172">
        <f t="shared" si="26"/>
        <v>0.33333333333333331</v>
      </c>
      <c r="AP11" s="80">
        <f t="shared" si="11"/>
        <v>12</v>
      </c>
      <c r="AQ11" s="120">
        <v>8</v>
      </c>
      <c r="AR11" s="172">
        <f t="shared" si="27"/>
        <v>0.66666666666666663</v>
      </c>
      <c r="AS11" s="244">
        <v>4</v>
      </c>
      <c r="AT11" s="172">
        <f t="shared" si="28"/>
        <v>0.33333333333333331</v>
      </c>
      <c r="AU11" s="129">
        <f t="shared" si="12"/>
        <v>12</v>
      </c>
      <c r="AV11" s="7">
        <v>8</v>
      </c>
      <c r="AW11" s="233">
        <f t="shared" si="29"/>
        <v>0.66666666666666663</v>
      </c>
      <c r="AX11" s="7">
        <v>4</v>
      </c>
      <c r="AY11" s="233">
        <f t="shared" si="30"/>
        <v>0.33333333333333331</v>
      </c>
      <c r="AZ11" s="80">
        <f t="shared" si="13"/>
        <v>12</v>
      </c>
      <c r="BA11" s="120">
        <v>8</v>
      </c>
      <c r="BB11" s="172">
        <f t="shared" si="31"/>
        <v>0.66666666666666663</v>
      </c>
      <c r="BC11" s="244">
        <v>4</v>
      </c>
      <c r="BD11" s="172">
        <f t="shared" si="32"/>
        <v>0.33333333333333331</v>
      </c>
      <c r="BE11" s="129">
        <f t="shared" si="14"/>
        <v>12</v>
      </c>
      <c r="BF11" s="119">
        <v>7</v>
      </c>
      <c r="BG11" s="233">
        <f t="shared" si="33"/>
        <v>0.63636363636363635</v>
      </c>
      <c r="BH11" s="119">
        <v>4</v>
      </c>
      <c r="BI11" s="233">
        <f t="shared" si="34"/>
        <v>0.36363636363636365</v>
      </c>
      <c r="BJ11" s="80">
        <f t="shared" si="36"/>
        <v>11</v>
      </c>
      <c r="BK11" s="139">
        <f t="shared" si="37"/>
        <v>-1</v>
      </c>
      <c r="BL11" s="121">
        <f t="shared" si="35"/>
        <v>-1</v>
      </c>
    </row>
    <row r="12" spans="1:64" ht="16.5" customHeight="1" x14ac:dyDescent="0.2">
      <c r="A12" s="334"/>
      <c r="B12" s="9" t="s">
        <v>27</v>
      </c>
      <c r="C12" s="77">
        <v>5</v>
      </c>
      <c r="D12" s="172">
        <f t="shared" si="15"/>
        <v>0.3125</v>
      </c>
      <c r="E12" s="112">
        <v>11</v>
      </c>
      <c r="F12" s="228">
        <f t="shared" si="16"/>
        <v>0.6875</v>
      </c>
      <c r="G12" s="73">
        <f t="shared" si="17"/>
        <v>16</v>
      </c>
      <c r="H12" s="79">
        <v>5</v>
      </c>
      <c r="I12" s="172">
        <f t="shared" si="18"/>
        <v>0.3125</v>
      </c>
      <c r="J12" s="236">
        <v>11</v>
      </c>
      <c r="K12" s="172">
        <f t="shared" si="19"/>
        <v>0.6875</v>
      </c>
      <c r="L12" s="82">
        <f t="shared" si="20"/>
        <v>16</v>
      </c>
      <c r="M12" s="43">
        <v>5</v>
      </c>
      <c r="N12" s="172">
        <f t="shared" si="0"/>
        <v>0.3125</v>
      </c>
      <c r="O12" s="144">
        <v>11</v>
      </c>
      <c r="P12" s="172">
        <f t="shared" si="1"/>
        <v>0.6875</v>
      </c>
      <c r="Q12" s="83">
        <f t="shared" si="2"/>
        <v>16</v>
      </c>
      <c r="R12" s="119">
        <v>5</v>
      </c>
      <c r="S12" s="172">
        <f t="shared" si="3"/>
        <v>0.3125</v>
      </c>
      <c r="T12" s="236">
        <v>11</v>
      </c>
      <c r="U12" s="172">
        <f t="shared" si="4"/>
        <v>0.6875</v>
      </c>
      <c r="V12" s="82">
        <f t="shared" si="5"/>
        <v>16</v>
      </c>
      <c r="W12" s="120">
        <v>5</v>
      </c>
      <c r="X12" s="172">
        <f t="shared" si="6"/>
        <v>0.3125</v>
      </c>
      <c r="Y12" s="244">
        <v>11</v>
      </c>
      <c r="Z12" s="172">
        <f t="shared" si="7"/>
        <v>0.6875</v>
      </c>
      <c r="AA12" s="83">
        <f t="shared" si="8"/>
        <v>16</v>
      </c>
      <c r="AB12" s="119">
        <v>5</v>
      </c>
      <c r="AC12" s="172">
        <f t="shared" si="21"/>
        <v>0.3125</v>
      </c>
      <c r="AD12" s="236">
        <v>11</v>
      </c>
      <c r="AE12" s="172">
        <f t="shared" si="22"/>
        <v>0.6875</v>
      </c>
      <c r="AF12" s="80">
        <f t="shared" si="9"/>
        <v>16</v>
      </c>
      <c r="AG12" s="120">
        <v>5</v>
      </c>
      <c r="AH12" s="172">
        <f t="shared" si="23"/>
        <v>0.3125</v>
      </c>
      <c r="AI12" s="244">
        <v>11</v>
      </c>
      <c r="AJ12" s="172">
        <f t="shared" si="24"/>
        <v>0.6875</v>
      </c>
      <c r="AK12" s="83">
        <f t="shared" si="10"/>
        <v>16</v>
      </c>
      <c r="AL12" s="119">
        <v>5</v>
      </c>
      <c r="AM12" s="172">
        <f t="shared" si="25"/>
        <v>0.3125</v>
      </c>
      <c r="AN12" s="236">
        <v>11</v>
      </c>
      <c r="AO12" s="172">
        <f t="shared" si="26"/>
        <v>0.6875</v>
      </c>
      <c r="AP12" s="82">
        <f t="shared" si="11"/>
        <v>16</v>
      </c>
      <c r="AQ12" s="120">
        <v>5</v>
      </c>
      <c r="AR12" s="172">
        <f t="shared" si="27"/>
        <v>0.3125</v>
      </c>
      <c r="AS12" s="244">
        <v>11</v>
      </c>
      <c r="AT12" s="172">
        <f t="shared" si="28"/>
        <v>0.6875</v>
      </c>
      <c r="AU12" s="130">
        <f t="shared" si="12"/>
        <v>16</v>
      </c>
      <c r="AV12" s="7">
        <v>5</v>
      </c>
      <c r="AW12" s="233">
        <f t="shared" si="29"/>
        <v>0.26315789473684209</v>
      </c>
      <c r="AX12" s="7">
        <v>14</v>
      </c>
      <c r="AY12" s="233">
        <f t="shared" si="30"/>
        <v>0.73684210526315785</v>
      </c>
      <c r="AZ12" s="82">
        <f t="shared" si="13"/>
        <v>19</v>
      </c>
      <c r="BA12" s="120">
        <v>5</v>
      </c>
      <c r="BB12" s="172">
        <f t="shared" si="31"/>
        <v>0.26315789473684209</v>
      </c>
      <c r="BC12" s="244">
        <v>14</v>
      </c>
      <c r="BD12" s="172">
        <f t="shared" si="32"/>
        <v>0.73684210526315785</v>
      </c>
      <c r="BE12" s="130">
        <f t="shared" si="14"/>
        <v>19</v>
      </c>
      <c r="BF12" s="119">
        <v>5</v>
      </c>
      <c r="BG12" s="233">
        <f t="shared" si="33"/>
        <v>0.26315789473684209</v>
      </c>
      <c r="BH12" s="119">
        <v>14</v>
      </c>
      <c r="BI12" s="233">
        <f t="shared" si="34"/>
        <v>0.73684210526315785</v>
      </c>
      <c r="BJ12" s="82">
        <f t="shared" si="36"/>
        <v>19</v>
      </c>
      <c r="BK12" s="139">
        <f t="shared" si="37"/>
        <v>0</v>
      </c>
      <c r="BL12" s="121">
        <f t="shared" si="35"/>
        <v>3</v>
      </c>
    </row>
    <row r="13" spans="1:64" ht="16.5" customHeight="1" x14ac:dyDescent="0.2">
      <c r="A13" s="334"/>
      <c r="B13" s="9" t="s">
        <v>28</v>
      </c>
      <c r="C13" s="77">
        <v>2</v>
      </c>
      <c r="D13" s="172">
        <f t="shared" si="15"/>
        <v>0.13333333333333333</v>
      </c>
      <c r="E13" s="112">
        <v>13</v>
      </c>
      <c r="F13" s="228">
        <f t="shared" si="16"/>
        <v>0.8666666666666667</v>
      </c>
      <c r="G13" s="73">
        <f t="shared" si="17"/>
        <v>15</v>
      </c>
      <c r="H13" s="79">
        <v>2</v>
      </c>
      <c r="I13" s="172">
        <f t="shared" si="18"/>
        <v>0.13333333333333333</v>
      </c>
      <c r="J13" s="236">
        <v>13</v>
      </c>
      <c r="K13" s="172">
        <f t="shared" si="19"/>
        <v>0.8666666666666667</v>
      </c>
      <c r="L13" s="80">
        <f t="shared" si="20"/>
        <v>15</v>
      </c>
      <c r="M13" s="43">
        <v>2</v>
      </c>
      <c r="N13" s="172">
        <f t="shared" si="0"/>
        <v>0.13333333333333333</v>
      </c>
      <c r="O13" s="144">
        <v>13</v>
      </c>
      <c r="P13" s="172">
        <f t="shared" si="1"/>
        <v>0.8666666666666667</v>
      </c>
      <c r="Q13" s="81">
        <f t="shared" si="2"/>
        <v>15</v>
      </c>
      <c r="R13" s="119">
        <v>2</v>
      </c>
      <c r="S13" s="172">
        <f t="shared" si="3"/>
        <v>0.13333333333333333</v>
      </c>
      <c r="T13" s="236">
        <v>13</v>
      </c>
      <c r="U13" s="172">
        <f t="shared" si="4"/>
        <v>0.8666666666666667</v>
      </c>
      <c r="V13" s="80">
        <f t="shared" si="5"/>
        <v>15</v>
      </c>
      <c r="W13" s="120">
        <v>2</v>
      </c>
      <c r="X13" s="172">
        <f t="shared" si="6"/>
        <v>0.13333333333333333</v>
      </c>
      <c r="Y13" s="244">
        <v>13</v>
      </c>
      <c r="Z13" s="172">
        <f t="shared" si="7"/>
        <v>0.8666666666666667</v>
      </c>
      <c r="AA13" s="81">
        <f t="shared" si="8"/>
        <v>15</v>
      </c>
      <c r="AB13" s="119">
        <v>2</v>
      </c>
      <c r="AC13" s="172">
        <f t="shared" si="21"/>
        <v>0.13333333333333333</v>
      </c>
      <c r="AD13" s="236">
        <v>13</v>
      </c>
      <c r="AE13" s="172">
        <f t="shared" si="22"/>
        <v>0.8666666666666667</v>
      </c>
      <c r="AF13" s="80">
        <f t="shared" si="9"/>
        <v>15</v>
      </c>
      <c r="AG13" s="120">
        <v>2</v>
      </c>
      <c r="AH13" s="172">
        <f t="shared" si="23"/>
        <v>0.11764705882352941</v>
      </c>
      <c r="AI13" s="244">
        <v>15</v>
      </c>
      <c r="AJ13" s="172">
        <f t="shared" si="24"/>
        <v>0.88235294117647056</v>
      </c>
      <c r="AK13" s="81">
        <f t="shared" si="10"/>
        <v>17</v>
      </c>
      <c r="AL13" s="119">
        <v>2</v>
      </c>
      <c r="AM13" s="172">
        <f t="shared" si="25"/>
        <v>0.11764705882352941</v>
      </c>
      <c r="AN13" s="236">
        <v>15</v>
      </c>
      <c r="AO13" s="172">
        <f t="shared" si="26"/>
        <v>0.88235294117647056</v>
      </c>
      <c r="AP13" s="80">
        <f t="shared" si="11"/>
        <v>17</v>
      </c>
      <c r="AQ13" s="120">
        <v>2</v>
      </c>
      <c r="AR13" s="172">
        <f t="shared" si="27"/>
        <v>0.11764705882352941</v>
      </c>
      <c r="AS13" s="244">
        <v>15</v>
      </c>
      <c r="AT13" s="172">
        <f t="shared" si="28"/>
        <v>0.88235294117647056</v>
      </c>
      <c r="AU13" s="129">
        <f t="shared" si="12"/>
        <v>17</v>
      </c>
      <c r="AV13" s="7">
        <v>2</v>
      </c>
      <c r="AW13" s="233">
        <f t="shared" si="29"/>
        <v>0.14285714285714285</v>
      </c>
      <c r="AX13" s="7">
        <v>12</v>
      </c>
      <c r="AY13" s="233">
        <f t="shared" si="30"/>
        <v>0.8571428571428571</v>
      </c>
      <c r="AZ13" s="80">
        <f t="shared" si="13"/>
        <v>14</v>
      </c>
      <c r="BA13" s="120">
        <v>2</v>
      </c>
      <c r="BB13" s="172">
        <f t="shared" si="31"/>
        <v>0.14285714285714285</v>
      </c>
      <c r="BC13" s="244">
        <v>12</v>
      </c>
      <c r="BD13" s="172">
        <f t="shared" si="32"/>
        <v>0.8571428571428571</v>
      </c>
      <c r="BE13" s="129">
        <f t="shared" si="14"/>
        <v>14</v>
      </c>
      <c r="BF13" s="119">
        <v>2</v>
      </c>
      <c r="BG13" s="233">
        <f t="shared" si="33"/>
        <v>0.14285714285714285</v>
      </c>
      <c r="BH13" s="119">
        <v>12</v>
      </c>
      <c r="BI13" s="233">
        <f t="shared" si="34"/>
        <v>0.8571428571428571</v>
      </c>
      <c r="BJ13" s="80">
        <f t="shared" si="36"/>
        <v>14</v>
      </c>
      <c r="BK13" s="139">
        <f t="shared" si="37"/>
        <v>0</v>
      </c>
      <c r="BL13" s="121">
        <f t="shared" si="35"/>
        <v>-1</v>
      </c>
    </row>
    <row r="14" spans="1:64" ht="16.5" customHeight="1" thickBot="1" x14ac:dyDescent="0.25">
      <c r="A14" s="334"/>
      <c r="B14" s="9" t="s">
        <v>29</v>
      </c>
      <c r="C14" s="25">
        <v>1</v>
      </c>
      <c r="D14" s="173">
        <f t="shared" si="15"/>
        <v>0.1111111111111111</v>
      </c>
      <c r="E14" s="150">
        <v>8</v>
      </c>
      <c r="F14" s="229">
        <f t="shared" si="16"/>
        <v>0.88888888888888884</v>
      </c>
      <c r="G14" s="73">
        <f t="shared" si="17"/>
        <v>9</v>
      </c>
      <c r="H14" s="79">
        <v>1</v>
      </c>
      <c r="I14" s="172">
        <f t="shared" si="18"/>
        <v>0.1111111111111111</v>
      </c>
      <c r="J14" s="236">
        <v>8</v>
      </c>
      <c r="K14" s="172">
        <f t="shared" si="19"/>
        <v>0.88888888888888884</v>
      </c>
      <c r="L14" s="80">
        <f t="shared" si="20"/>
        <v>9</v>
      </c>
      <c r="M14" s="43">
        <v>1</v>
      </c>
      <c r="N14" s="172">
        <f t="shared" si="0"/>
        <v>0.1111111111111111</v>
      </c>
      <c r="O14" s="144">
        <v>8</v>
      </c>
      <c r="P14" s="172">
        <f t="shared" si="1"/>
        <v>0.88888888888888884</v>
      </c>
      <c r="Q14" s="81">
        <f t="shared" si="2"/>
        <v>9</v>
      </c>
      <c r="R14" s="119">
        <v>1</v>
      </c>
      <c r="S14" s="172">
        <f t="shared" si="3"/>
        <v>0.1111111111111111</v>
      </c>
      <c r="T14" s="236">
        <v>8</v>
      </c>
      <c r="U14" s="172">
        <f t="shared" si="4"/>
        <v>0.88888888888888884</v>
      </c>
      <c r="V14" s="80">
        <f t="shared" si="5"/>
        <v>9</v>
      </c>
      <c r="W14" s="120">
        <v>1</v>
      </c>
      <c r="X14" s="172">
        <f t="shared" si="6"/>
        <v>0.1111111111111111</v>
      </c>
      <c r="Y14" s="244">
        <v>8</v>
      </c>
      <c r="Z14" s="172">
        <f t="shared" si="7"/>
        <v>0.88888888888888884</v>
      </c>
      <c r="AA14" s="81">
        <f t="shared" si="8"/>
        <v>9</v>
      </c>
      <c r="AB14" s="119">
        <v>1</v>
      </c>
      <c r="AC14" s="172">
        <f t="shared" si="21"/>
        <v>0.1111111111111111</v>
      </c>
      <c r="AD14" s="236">
        <v>8</v>
      </c>
      <c r="AE14" s="172">
        <f t="shared" si="22"/>
        <v>0.88888888888888884</v>
      </c>
      <c r="AF14" s="80">
        <f t="shared" si="9"/>
        <v>9</v>
      </c>
      <c r="AG14" s="120">
        <v>1</v>
      </c>
      <c r="AH14" s="172">
        <f t="shared" si="23"/>
        <v>0.14285714285714285</v>
      </c>
      <c r="AI14" s="244">
        <v>6</v>
      </c>
      <c r="AJ14" s="172">
        <f t="shared" si="24"/>
        <v>0.8571428571428571</v>
      </c>
      <c r="AK14" s="81">
        <f t="shared" si="10"/>
        <v>7</v>
      </c>
      <c r="AL14" s="119">
        <v>1</v>
      </c>
      <c r="AM14" s="172">
        <f t="shared" si="25"/>
        <v>0.14285714285714285</v>
      </c>
      <c r="AN14" s="236">
        <v>6</v>
      </c>
      <c r="AO14" s="172">
        <f t="shared" si="26"/>
        <v>0.8571428571428571</v>
      </c>
      <c r="AP14" s="80">
        <f t="shared" si="11"/>
        <v>7</v>
      </c>
      <c r="AQ14" s="120">
        <v>1</v>
      </c>
      <c r="AR14" s="172">
        <f t="shared" si="27"/>
        <v>0.14285714285714285</v>
      </c>
      <c r="AS14" s="244">
        <v>6</v>
      </c>
      <c r="AT14" s="172">
        <f t="shared" si="28"/>
        <v>0.8571428571428571</v>
      </c>
      <c r="AU14" s="129">
        <f t="shared" si="12"/>
        <v>7</v>
      </c>
      <c r="AV14" s="7">
        <v>1</v>
      </c>
      <c r="AW14" s="233">
        <f t="shared" si="29"/>
        <v>0.14285714285714285</v>
      </c>
      <c r="AX14" s="7">
        <v>6</v>
      </c>
      <c r="AY14" s="233">
        <f t="shared" si="30"/>
        <v>0.8571428571428571</v>
      </c>
      <c r="AZ14" s="80">
        <f t="shared" si="13"/>
        <v>7</v>
      </c>
      <c r="BA14" s="120">
        <v>1</v>
      </c>
      <c r="BB14" s="172">
        <f t="shared" si="31"/>
        <v>0.14285714285714285</v>
      </c>
      <c r="BC14" s="244">
        <v>6</v>
      </c>
      <c r="BD14" s="172">
        <f t="shared" si="32"/>
        <v>0.8571428571428571</v>
      </c>
      <c r="BE14" s="129">
        <f t="shared" si="14"/>
        <v>7</v>
      </c>
      <c r="BF14" s="119">
        <v>1</v>
      </c>
      <c r="BG14" s="233">
        <f t="shared" si="33"/>
        <v>0.14285714285714285</v>
      </c>
      <c r="BH14" s="119">
        <v>6</v>
      </c>
      <c r="BI14" s="233">
        <f t="shared" si="34"/>
        <v>0.8571428571428571</v>
      </c>
      <c r="BJ14" s="80">
        <f t="shared" si="36"/>
        <v>7</v>
      </c>
      <c r="BK14" s="139">
        <f t="shared" si="37"/>
        <v>0</v>
      </c>
      <c r="BL14" s="121">
        <f t="shared" si="35"/>
        <v>-2</v>
      </c>
    </row>
    <row r="15" spans="1:64" ht="16.5" customHeight="1" thickBot="1" x14ac:dyDescent="0.25">
      <c r="A15" s="13"/>
      <c r="B15" s="10" t="s">
        <v>30</v>
      </c>
      <c r="C15" s="84">
        <f>SUM(C5:C14)</f>
        <v>208</v>
      </c>
      <c r="D15" s="185">
        <f>C15/G15</f>
        <v>0.65</v>
      </c>
      <c r="E15" s="85">
        <f>SUM(E5:E14)</f>
        <v>112</v>
      </c>
      <c r="F15" s="185">
        <f>E15/G15</f>
        <v>0.35</v>
      </c>
      <c r="G15" s="86">
        <f>SUM(G5:G14)</f>
        <v>320</v>
      </c>
      <c r="H15" s="87">
        <f t="shared" ref="H15:AZ15" si="38">SUM(H5:H14)</f>
        <v>210</v>
      </c>
      <c r="I15" s="185">
        <f t="shared" si="18"/>
        <v>0.65217391304347827</v>
      </c>
      <c r="J15" s="88">
        <f t="shared" si="38"/>
        <v>112</v>
      </c>
      <c r="K15" s="185">
        <f t="shared" si="19"/>
        <v>0.34782608695652173</v>
      </c>
      <c r="L15" s="61">
        <f>SUM(L5:L14)</f>
        <v>322</v>
      </c>
      <c r="M15" s="89">
        <f t="shared" si="38"/>
        <v>211</v>
      </c>
      <c r="N15" s="185">
        <f t="shared" si="0"/>
        <v>0.65325077399380804</v>
      </c>
      <c r="O15" s="88">
        <f t="shared" si="38"/>
        <v>112</v>
      </c>
      <c r="P15" s="185">
        <f t="shared" si="1"/>
        <v>0.34674922600619196</v>
      </c>
      <c r="Q15" s="61">
        <f t="shared" si="38"/>
        <v>323</v>
      </c>
      <c r="R15" s="89">
        <f t="shared" si="38"/>
        <v>210</v>
      </c>
      <c r="S15" s="185">
        <f t="shared" si="3"/>
        <v>0.65625</v>
      </c>
      <c r="T15" s="88">
        <f t="shared" si="38"/>
        <v>110</v>
      </c>
      <c r="U15" s="185">
        <f t="shared" si="4"/>
        <v>0.34375</v>
      </c>
      <c r="V15" s="61">
        <f t="shared" si="38"/>
        <v>320</v>
      </c>
      <c r="W15" s="89">
        <f t="shared" si="38"/>
        <v>218</v>
      </c>
      <c r="X15" s="185">
        <f t="shared" si="6"/>
        <v>0.66261398176291797</v>
      </c>
      <c r="Y15" s="88">
        <f t="shared" si="38"/>
        <v>111</v>
      </c>
      <c r="Z15" s="185">
        <f t="shared" si="7"/>
        <v>0.33738601823708209</v>
      </c>
      <c r="AA15" s="61">
        <f t="shared" si="38"/>
        <v>329</v>
      </c>
      <c r="AB15" s="89">
        <f t="shared" si="38"/>
        <v>243</v>
      </c>
      <c r="AC15" s="185">
        <f t="shared" si="21"/>
        <v>0.67127071823204421</v>
      </c>
      <c r="AD15" s="88">
        <f t="shared" si="38"/>
        <v>119</v>
      </c>
      <c r="AE15" s="185">
        <f t="shared" si="22"/>
        <v>0.32872928176795579</v>
      </c>
      <c r="AF15" s="61">
        <f t="shared" si="38"/>
        <v>362</v>
      </c>
      <c r="AG15" s="89">
        <f t="shared" si="38"/>
        <v>246</v>
      </c>
      <c r="AH15" s="185">
        <f t="shared" si="23"/>
        <v>0.67213114754098358</v>
      </c>
      <c r="AI15" s="88">
        <f t="shared" si="38"/>
        <v>120</v>
      </c>
      <c r="AJ15" s="185">
        <f t="shared" si="24"/>
        <v>0.32786885245901637</v>
      </c>
      <c r="AK15" s="61">
        <f t="shared" si="38"/>
        <v>366</v>
      </c>
      <c r="AL15" s="89">
        <f t="shared" si="38"/>
        <v>245</v>
      </c>
      <c r="AM15" s="185">
        <f t="shared" ref="AM15:AM38" si="39">AL15/AP15</f>
        <v>0.67307692307692313</v>
      </c>
      <c r="AN15" s="88">
        <f t="shared" si="38"/>
        <v>119</v>
      </c>
      <c r="AO15" s="185">
        <f t="shared" ref="AO15:AO38" si="40">AN15/AP15</f>
        <v>0.32692307692307693</v>
      </c>
      <c r="AP15" s="61">
        <f t="shared" si="38"/>
        <v>364</v>
      </c>
      <c r="AQ15" s="89">
        <f t="shared" si="38"/>
        <v>245</v>
      </c>
      <c r="AR15" s="185">
        <f t="shared" si="27"/>
        <v>0.67307692307692313</v>
      </c>
      <c r="AS15" s="88">
        <f t="shared" si="38"/>
        <v>119</v>
      </c>
      <c r="AT15" s="185">
        <f t="shared" si="28"/>
        <v>0.32692307692307693</v>
      </c>
      <c r="AU15" s="126">
        <f t="shared" si="38"/>
        <v>364</v>
      </c>
      <c r="AV15" s="87">
        <f t="shared" si="38"/>
        <v>246</v>
      </c>
      <c r="AW15" s="185">
        <f>AV15/AZ15</f>
        <v>0.67397260273972603</v>
      </c>
      <c r="AX15" s="90">
        <f t="shared" si="38"/>
        <v>119</v>
      </c>
      <c r="AY15" s="185">
        <f>AX15/AZ15</f>
        <v>0.32602739726027397</v>
      </c>
      <c r="AZ15" s="61">
        <f t="shared" si="38"/>
        <v>365</v>
      </c>
      <c r="BA15" s="89">
        <f t="shared" ref="BA15:BE15" si="41">SUM(BA5:BA14)</f>
        <v>245</v>
      </c>
      <c r="BB15" s="185">
        <f t="shared" si="31"/>
        <v>0.67307692307692313</v>
      </c>
      <c r="BC15" s="88">
        <f t="shared" si="41"/>
        <v>119</v>
      </c>
      <c r="BD15" s="185">
        <f t="shared" si="32"/>
        <v>0.32692307692307693</v>
      </c>
      <c r="BE15" s="126">
        <f t="shared" si="41"/>
        <v>364</v>
      </c>
      <c r="BF15" s="132">
        <f>SUM(BF5:BF14)</f>
        <v>243</v>
      </c>
      <c r="BG15" s="185">
        <f t="shared" si="33"/>
        <v>0.68067226890756305</v>
      </c>
      <c r="BH15" s="90">
        <f t="shared" ref="BH15:BJ15" si="42">SUM(BH5:BH14)</f>
        <v>114</v>
      </c>
      <c r="BI15" s="185">
        <f t="shared" si="34"/>
        <v>0.31932773109243695</v>
      </c>
      <c r="BJ15" s="126">
        <f t="shared" si="42"/>
        <v>357</v>
      </c>
      <c r="BK15" s="70">
        <f>SUM(BK5:BK14)</f>
        <v>-7</v>
      </c>
      <c r="BL15" s="254">
        <f>SUM(BL5:BL14)</f>
        <v>37</v>
      </c>
    </row>
    <row r="16" spans="1:64" ht="16.5" customHeight="1" x14ac:dyDescent="0.2">
      <c r="A16" s="333" t="s">
        <v>31</v>
      </c>
      <c r="B16" s="12" t="s">
        <v>20</v>
      </c>
      <c r="C16" s="141">
        <v>1</v>
      </c>
      <c r="D16" s="193">
        <f>C16/G16</f>
        <v>0.5</v>
      </c>
      <c r="E16" s="143">
        <v>1</v>
      </c>
      <c r="F16" s="230">
        <f>E16/G16</f>
        <v>0.5</v>
      </c>
      <c r="G16" s="73">
        <f>SUM(C16,E16)</f>
        <v>2</v>
      </c>
      <c r="H16" s="74">
        <v>1</v>
      </c>
      <c r="I16" s="193">
        <f t="shared" si="18"/>
        <v>0.5</v>
      </c>
      <c r="J16" s="237">
        <v>1</v>
      </c>
      <c r="K16" s="193">
        <f t="shared" si="19"/>
        <v>0.5</v>
      </c>
      <c r="L16" s="75">
        <f>SUM(H16,J16)</f>
        <v>2</v>
      </c>
      <c r="M16" s="44">
        <v>1</v>
      </c>
      <c r="N16" s="193">
        <f t="shared" si="0"/>
        <v>0.5</v>
      </c>
      <c r="O16" s="143">
        <v>1</v>
      </c>
      <c r="P16" s="193">
        <f t="shared" si="1"/>
        <v>0.5</v>
      </c>
      <c r="Q16" s="128">
        <f t="shared" ref="Q16:Q22" si="43">SUM(M16,O16)</f>
        <v>2</v>
      </c>
      <c r="R16" s="5">
        <v>1</v>
      </c>
      <c r="S16" s="193">
        <f t="shared" si="3"/>
        <v>0.5</v>
      </c>
      <c r="T16" s="237">
        <v>1</v>
      </c>
      <c r="U16" s="193">
        <f t="shared" si="4"/>
        <v>0.5</v>
      </c>
      <c r="V16" s="75">
        <f t="shared" ref="V16:V22" si="44">SUM(R16,T16)</f>
        <v>2</v>
      </c>
      <c r="W16" s="6">
        <v>1</v>
      </c>
      <c r="X16" s="193">
        <f t="shared" si="6"/>
        <v>0.5</v>
      </c>
      <c r="Y16" s="243">
        <v>1</v>
      </c>
      <c r="Z16" s="193">
        <f t="shared" si="7"/>
        <v>0.5</v>
      </c>
      <c r="AA16" s="128">
        <f t="shared" ref="AA16:AA22" si="45">SUM(W16,Y16)</f>
        <v>2</v>
      </c>
      <c r="AB16" s="5">
        <v>1</v>
      </c>
      <c r="AC16" s="193">
        <f t="shared" si="21"/>
        <v>0.5</v>
      </c>
      <c r="AD16" s="237">
        <v>1</v>
      </c>
      <c r="AE16" s="193">
        <f t="shared" si="22"/>
        <v>0.5</v>
      </c>
      <c r="AF16" s="75">
        <f>SUM(AB16,AD16)</f>
        <v>2</v>
      </c>
      <c r="AG16" s="6">
        <v>1</v>
      </c>
      <c r="AH16" s="193">
        <f t="shared" si="23"/>
        <v>0.5</v>
      </c>
      <c r="AI16" s="243">
        <v>1</v>
      </c>
      <c r="AJ16" s="193">
        <f t="shared" si="24"/>
        <v>0.5</v>
      </c>
      <c r="AK16" s="128">
        <f>SUM(AG16,AI16)</f>
        <v>2</v>
      </c>
      <c r="AL16" s="5">
        <v>1</v>
      </c>
      <c r="AM16" s="193">
        <f t="shared" ref="AM16:AM22" si="46">IF(AP16=0,0,AL16/AP16)</f>
        <v>0.5</v>
      </c>
      <c r="AN16" s="237">
        <v>1</v>
      </c>
      <c r="AO16" s="193">
        <f t="shared" ref="AO16:AO22" si="47">IF(AP16=0,0,AN16/AP16)</f>
        <v>0.5</v>
      </c>
      <c r="AP16" s="75">
        <f>SUM(AL16,AN16)</f>
        <v>2</v>
      </c>
      <c r="AQ16" s="6">
        <v>1</v>
      </c>
      <c r="AR16" s="193">
        <f t="shared" si="27"/>
        <v>0.5</v>
      </c>
      <c r="AS16" s="243">
        <v>1</v>
      </c>
      <c r="AT16" s="193">
        <f t="shared" si="28"/>
        <v>0.5</v>
      </c>
      <c r="AU16" s="128">
        <f>SUM(AQ16,AS16)</f>
        <v>2</v>
      </c>
      <c r="AV16" s="7">
        <v>1</v>
      </c>
      <c r="AW16" s="193">
        <f>AV16/AZ16</f>
        <v>0.5</v>
      </c>
      <c r="AX16" s="7">
        <v>1</v>
      </c>
      <c r="AY16" s="230">
        <f>AX16/AZ16</f>
        <v>0.5</v>
      </c>
      <c r="AZ16" s="75">
        <f>SUM(AV16,AX16)</f>
        <v>2</v>
      </c>
      <c r="BA16" s="6">
        <v>1</v>
      </c>
      <c r="BB16" s="193">
        <f t="shared" si="31"/>
        <v>0.5</v>
      </c>
      <c r="BC16" s="243">
        <v>1</v>
      </c>
      <c r="BD16" s="193">
        <f t="shared" si="32"/>
        <v>0.5</v>
      </c>
      <c r="BE16" s="128">
        <f>SUM(BA16,BC16)</f>
        <v>2</v>
      </c>
      <c r="BF16" s="119">
        <v>1</v>
      </c>
      <c r="BG16" s="193">
        <f t="shared" si="33"/>
        <v>0.5</v>
      </c>
      <c r="BH16" s="119">
        <v>1</v>
      </c>
      <c r="BI16" s="230">
        <f t="shared" si="34"/>
        <v>0.5</v>
      </c>
      <c r="BJ16" s="75">
        <f>BF16+BH16</f>
        <v>2</v>
      </c>
      <c r="BK16" s="139">
        <f t="shared" ref="BK16:BK22" si="48">BJ16-BE16</f>
        <v>0</v>
      </c>
      <c r="BL16" s="121">
        <f t="shared" ref="BL16:BL22" si="49">BJ16-G16</f>
        <v>0</v>
      </c>
    </row>
    <row r="17" spans="1:64" ht="16.5" customHeight="1" x14ac:dyDescent="0.2">
      <c r="A17" s="334"/>
      <c r="B17" s="4" t="s">
        <v>32</v>
      </c>
      <c r="C17" s="24">
        <v>20</v>
      </c>
      <c r="D17" s="194">
        <f t="shared" ref="D17:D24" si="50">C17/G17</f>
        <v>0.76923076923076927</v>
      </c>
      <c r="E17" s="144">
        <v>6</v>
      </c>
      <c r="F17" s="231">
        <f t="shared" ref="F17:F24" si="51">E17/G17</f>
        <v>0.23076923076923078</v>
      </c>
      <c r="G17" s="73">
        <f t="shared" ref="G17:G22" si="52">SUM(C17,E17)</f>
        <v>26</v>
      </c>
      <c r="H17" s="79">
        <v>17</v>
      </c>
      <c r="I17" s="194">
        <f t="shared" si="18"/>
        <v>0.73913043478260865</v>
      </c>
      <c r="J17" s="236">
        <v>6</v>
      </c>
      <c r="K17" s="194">
        <f t="shared" si="19"/>
        <v>0.2608695652173913</v>
      </c>
      <c r="L17" s="80">
        <f t="shared" ref="L17:L22" si="53">SUM(H17,J17)</f>
        <v>23</v>
      </c>
      <c r="M17" s="43">
        <v>17</v>
      </c>
      <c r="N17" s="194">
        <f t="shared" si="0"/>
        <v>0.73913043478260865</v>
      </c>
      <c r="O17" s="144">
        <v>6</v>
      </c>
      <c r="P17" s="194">
        <f t="shared" si="1"/>
        <v>0.2608695652173913</v>
      </c>
      <c r="Q17" s="129">
        <f t="shared" si="43"/>
        <v>23</v>
      </c>
      <c r="R17" s="119">
        <v>17</v>
      </c>
      <c r="S17" s="194">
        <f t="shared" si="3"/>
        <v>0.73913043478260865</v>
      </c>
      <c r="T17" s="236">
        <v>6</v>
      </c>
      <c r="U17" s="194">
        <f t="shared" si="4"/>
        <v>0.2608695652173913</v>
      </c>
      <c r="V17" s="80">
        <f t="shared" si="44"/>
        <v>23</v>
      </c>
      <c r="W17" s="120">
        <v>16</v>
      </c>
      <c r="X17" s="194">
        <f t="shared" si="6"/>
        <v>0.76190476190476186</v>
      </c>
      <c r="Y17" s="244">
        <v>5</v>
      </c>
      <c r="Z17" s="194">
        <f t="shared" si="7"/>
        <v>0.23809523809523808</v>
      </c>
      <c r="AA17" s="129">
        <f t="shared" si="45"/>
        <v>21</v>
      </c>
      <c r="AB17" s="119">
        <v>16</v>
      </c>
      <c r="AC17" s="194">
        <f t="shared" si="21"/>
        <v>0.76190476190476186</v>
      </c>
      <c r="AD17" s="236">
        <v>5</v>
      </c>
      <c r="AE17" s="194">
        <f t="shared" si="22"/>
        <v>0.23809523809523808</v>
      </c>
      <c r="AF17" s="80">
        <f t="shared" ref="AF17:AF22" si="54">SUM(AB17,AD17)</f>
        <v>21</v>
      </c>
      <c r="AG17" s="120">
        <v>16</v>
      </c>
      <c r="AH17" s="194">
        <f t="shared" si="23"/>
        <v>0.76190476190476186</v>
      </c>
      <c r="AI17" s="244">
        <v>5</v>
      </c>
      <c r="AJ17" s="194">
        <f t="shared" si="24"/>
        <v>0.23809523809523808</v>
      </c>
      <c r="AK17" s="129">
        <f t="shared" ref="AK17:AK22" si="55">SUM(AG17,AI17)</f>
        <v>21</v>
      </c>
      <c r="AL17" s="119">
        <v>16</v>
      </c>
      <c r="AM17" s="194">
        <f t="shared" si="46"/>
        <v>0.76190476190476186</v>
      </c>
      <c r="AN17" s="236">
        <v>5</v>
      </c>
      <c r="AO17" s="194">
        <f t="shared" si="47"/>
        <v>0.23809523809523808</v>
      </c>
      <c r="AP17" s="80">
        <f t="shared" ref="AP17:AP22" si="56">SUM(AL17,AN17)</f>
        <v>21</v>
      </c>
      <c r="AQ17" s="120">
        <v>16</v>
      </c>
      <c r="AR17" s="194">
        <f t="shared" si="27"/>
        <v>0.76190476190476186</v>
      </c>
      <c r="AS17" s="244">
        <v>5</v>
      </c>
      <c r="AT17" s="194">
        <f t="shared" si="28"/>
        <v>0.23809523809523808</v>
      </c>
      <c r="AU17" s="129">
        <f t="shared" ref="AU17:AU22" si="57">SUM(AQ17,AS17)</f>
        <v>21</v>
      </c>
      <c r="AV17" s="7">
        <v>16</v>
      </c>
      <c r="AW17" s="194">
        <f t="shared" ref="AW17:AW22" si="58">AV17/AZ17</f>
        <v>0.76190476190476186</v>
      </c>
      <c r="AX17" s="7">
        <v>5</v>
      </c>
      <c r="AY17" s="231">
        <f t="shared" ref="AY17:AY22" si="59">AX17/AZ17</f>
        <v>0.23809523809523808</v>
      </c>
      <c r="AZ17" s="80">
        <f t="shared" ref="AZ17:AZ22" si="60">SUM(AV17,AX17)</f>
        <v>21</v>
      </c>
      <c r="BA17" s="120">
        <v>16</v>
      </c>
      <c r="BB17" s="194">
        <f t="shared" si="31"/>
        <v>0.76190476190476186</v>
      </c>
      <c r="BC17" s="244">
        <v>5</v>
      </c>
      <c r="BD17" s="194">
        <f t="shared" si="32"/>
        <v>0.23809523809523808</v>
      </c>
      <c r="BE17" s="129">
        <f t="shared" ref="BE17:BE22" si="61">SUM(BA17,BC17)</f>
        <v>21</v>
      </c>
      <c r="BF17" s="119">
        <v>15</v>
      </c>
      <c r="BG17" s="194">
        <f t="shared" si="33"/>
        <v>0.7142857142857143</v>
      </c>
      <c r="BH17" s="119">
        <v>6</v>
      </c>
      <c r="BI17" s="231">
        <f t="shared" si="34"/>
        <v>0.2857142857142857</v>
      </c>
      <c r="BJ17" s="80">
        <f>BF17+BH17</f>
        <v>21</v>
      </c>
      <c r="BK17" s="139">
        <f t="shared" si="48"/>
        <v>0</v>
      </c>
      <c r="BL17" s="121">
        <f t="shared" si="49"/>
        <v>-5</v>
      </c>
    </row>
    <row r="18" spans="1:64" ht="16.5" customHeight="1" x14ac:dyDescent="0.2">
      <c r="A18" s="334"/>
      <c r="B18" s="8" t="s">
        <v>23</v>
      </c>
      <c r="C18" s="24">
        <v>93</v>
      </c>
      <c r="D18" s="194">
        <f t="shared" si="50"/>
        <v>0.75</v>
      </c>
      <c r="E18" s="144">
        <v>31</v>
      </c>
      <c r="F18" s="231">
        <f t="shared" si="51"/>
        <v>0.25</v>
      </c>
      <c r="G18" s="73">
        <f t="shared" si="52"/>
        <v>124</v>
      </c>
      <c r="H18" s="79">
        <v>91</v>
      </c>
      <c r="I18" s="194">
        <f t="shared" si="18"/>
        <v>0.73983739837398377</v>
      </c>
      <c r="J18" s="236">
        <v>32</v>
      </c>
      <c r="K18" s="194">
        <f t="shared" si="19"/>
        <v>0.26016260162601629</v>
      </c>
      <c r="L18" s="80">
        <f t="shared" si="53"/>
        <v>123</v>
      </c>
      <c r="M18" s="43">
        <v>95</v>
      </c>
      <c r="N18" s="194">
        <f t="shared" si="0"/>
        <v>0.74803149606299213</v>
      </c>
      <c r="O18" s="144">
        <v>32</v>
      </c>
      <c r="P18" s="194">
        <f t="shared" si="1"/>
        <v>0.25196850393700787</v>
      </c>
      <c r="Q18" s="129">
        <f t="shared" si="43"/>
        <v>127</v>
      </c>
      <c r="R18" s="119">
        <v>89</v>
      </c>
      <c r="S18" s="194">
        <f t="shared" si="3"/>
        <v>0.76068376068376065</v>
      </c>
      <c r="T18" s="236">
        <v>28</v>
      </c>
      <c r="U18" s="194">
        <f t="shared" si="4"/>
        <v>0.23931623931623933</v>
      </c>
      <c r="V18" s="80">
        <f t="shared" si="44"/>
        <v>117</v>
      </c>
      <c r="W18" s="120">
        <v>89</v>
      </c>
      <c r="X18" s="194">
        <f t="shared" si="6"/>
        <v>0.76724137931034486</v>
      </c>
      <c r="Y18" s="244">
        <v>27</v>
      </c>
      <c r="Z18" s="194">
        <f t="shared" si="7"/>
        <v>0.23275862068965517</v>
      </c>
      <c r="AA18" s="129">
        <f t="shared" si="45"/>
        <v>116</v>
      </c>
      <c r="AB18" s="119">
        <v>63</v>
      </c>
      <c r="AC18" s="194">
        <f t="shared" si="21"/>
        <v>0.76829268292682928</v>
      </c>
      <c r="AD18" s="236">
        <v>19</v>
      </c>
      <c r="AE18" s="194">
        <f t="shared" si="22"/>
        <v>0.23170731707317074</v>
      </c>
      <c r="AF18" s="80">
        <f t="shared" si="54"/>
        <v>82</v>
      </c>
      <c r="AG18" s="120">
        <v>60</v>
      </c>
      <c r="AH18" s="194">
        <f t="shared" si="23"/>
        <v>0.77922077922077926</v>
      </c>
      <c r="AI18" s="244">
        <v>17</v>
      </c>
      <c r="AJ18" s="194">
        <f t="shared" si="24"/>
        <v>0.22077922077922077</v>
      </c>
      <c r="AK18" s="129">
        <f t="shared" si="55"/>
        <v>77</v>
      </c>
      <c r="AL18" s="119">
        <v>50</v>
      </c>
      <c r="AM18" s="194">
        <f t="shared" si="46"/>
        <v>0.76923076923076927</v>
      </c>
      <c r="AN18" s="236">
        <v>15</v>
      </c>
      <c r="AO18" s="194">
        <f t="shared" si="47"/>
        <v>0.23076923076923078</v>
      </c>
      <c r="AP18" s="80">
        <f t="shared" si="56"/>
        <v>65</v>
      </c>
      <c r="AQ18" s="120">
        <v>61</v>
      </c>
      <c r="AR18" s="194">
        <f t="shared" si="27"/>
        <v>0.76249999999999996</v>
      </c>
      <c r="AS18" s="244">
        <v>19</v>
      </c>
      <c r="AT18" s="194">
        <f t="shared" si="28"/>
        <v>0.23749999999999999</v>
      </c>
      <c r="AU18" s="129">
        <f t="shared" si="57"/>
        <v>80</v>
      </c>
      <c r="AV18" s="7">
        <v>65</v>
      </c>
      <c r="AW18" s="194">
        <f t="shared" si="58"/>
        <v>0.77380952380952384</v>
      </c>
      <c r="AX18" s="7">
        <v>19</v>
      </c>
      <c r="AY18" s="231">
        <f t="shared" si="59"/>
        <v>0.22619047619047619</v>
      </c>
      <c r="AZ18" s="80">
        <f t="shared" si="60"/>
        <v>84</v>
      </c>
      <c r="BA18" s="120">
        <v>65</v>
      </c>
      <c r="BB18" s="194">
        <f t="shared" si="31"/>
        <v>0.76470588235294112</v>
      </c>
      <c r="BC18" s="244">
        <v>20</v>
      </c>
      <c r="BD18" s="194">
        <f t="shared" si="32"/>
        <v>0.23529411764705882</v>
      </c>
      <c r="BE18" s="129">
        <f t="shared" si="61"/>
        <v>85</v>
      </c>
      <c r="BF18" s="119">
        <v>55</v>
      </c>
      <c r="BG18" s="194">
        <f t="shared" si="33"/>
        <v>0.73333333333333328</v>
      </c>
      <c r="BH18" s="119">
        <v>20</v>
      </c>
      <c r="BI18" s="231">
        <f t="shared" si="34"/>
        <v>0.26666666666666666</v>
      </c>
      <c r="BJ18" s="80">
        <f t="shared" ref="BJ18:BJ22" si="62">BF18+BH18</f>
        <v>75</v>
      </c>
      <c r="BK18" s="139">
        <f t="shared" si="48"/>
        <v>-10</v>
      </c>
      <c r="BL18" s="121">
        <f t="shared" si="49"/>
        <v>-49</v>
      </c>
    </row>
    <row r="19" spans="1:64" ht="16.5" customHeight="1" x14ac:dyDescent="0.2">
      <c r="A19" s="334"/>
      <c r="B19" s="8" t="s">
        <v>26</v>
      </c>
      <c r="C19" s="24">
        <v>6</v>
      </c>
      <c r="D19" s="194">
        <v>0</v>
      </c>
      <c r="E19" s="144">
        <v>2</v>
      </c>
      <c r="F19" s="231">
        <v>0</v>
      </c>
      <c r="G19" s="73">
        <f t="shared" si="52"/>
        <v>8</v>
      </c>
      <c r="H19" s="79">
        <v>6</v>
      </c>
      <c r="I19" s="194">
        <f t="shared" si="18"/>
        <v>0.75</v>
      </c>
      <c r="J19" s="236">
        <v>2</v>
      </c>
      <c r="K19" s="194">
        <f t="shared" si="19"/>
        <v>0.25</v>
      </c>
      <c r="L19" s="80">
        <f t="shared" si="53"/>
        <v>8</v>
      </c>
      <c r="M19" s="43">
        <v>6</v>
      </c>
      <c r="N19" s="194">
        <f t="shared" si="0"/>
        <v>0.75</v>
      </c>
      <c r="O19" s="144">
        <v>2</v>
      </c>
      <c r="P19" s="194">
        <f t="shared" si="1"/>
        <v>0.25</v>
      </c>
      <c r="Q19" s="129">
        <f t="shared" si="43"/>
        <v>8</v>
      </c>
      <c r="R19" s="119">
        <v>6</v>
      </c>
      <c r="S19" s="194">
        <f t="shared" si="3"/>
        <v>0.75</v>
      </c>
      <c r="T19" s="236">
        <v>2</v>
      </c>
      <c r="U19" s="194">
        <f t="shared" si="4"/>
        <v>0.25</v>
      </c>
      <c r="V19" s="80">
        <f t="shared" si="44"/>
        <v>8</v>
      </c>
      <c r="W19" s="120">
        <v>6</v>
      </c>
      <c r="X19" s="194">
        <f t="shared" si="6"/>
        <v>0.75</v>
      </c>
      <c r="Y19" s="244">
        <v>2</v>
      </c>
      <c r="Z19" s="194">
        <f t="shared" si="7"/>
        <v>0.25</v>
      </c>
      <c r="AA19" s="129">
        <f t="shared" si="45"/>
        <v>8</v>
      </c>
      <c r="AB19" s="119">
        <v>6</v>
      </c>
      <c r="AC19" s="194">
        <f t="shared" si="21"/>
        <v>0.75</v>
      </c>
      <c r="AD19" s="236">
        <v>2</v>
      </c>
      <c r="AE19" s="194">
        <f t="shared" si="22"/>
        <v>0.25</v>
      </c>
      <c r="AF19" s="80">
        <f t="shared" si="54"/>
        <v>8</v>
      </c>
      <c r="AG19" s="120">
        <v>6</v>
      </c>
      <c r="AH19" s="194">
        <f t="shared" si="23"/>
        <v>0.75</v>
      </c>
      <c r="AI19" s="244">
        <v>2</v>
      </c>
      <c r="AJ19" s="194">
        <f t="shared" si="24"/>
        <v>0.25</v>
      </c>
      <c r="AK19" s="129">
        <f t="shared" si="55"/>
        <v>8</v>
      </c>
      <c r="AL19" s="119">
        <v>6</v>
      </c>
      <c r="AM19" s="194">
        <f t="shared" si="46"/>
        <v>0.75</v>
      </c>
      <c r="AN19" s="236">
        <v>2</v>
      </c>
      <c r="AO19" s="194">
        <f t="shared" si="47"/>
        <v>0.25</v>
      </c>
      <c r="AP19" s="80">
        <f t="shared" si="56"/>
        <v>8</v>
      </c>
      <c r="AQ19" s="120">
        <v>6</v>
      </c>
      <c r="AR19" s="194">
        <f t="shared" si="27"/>
        <v>0.75</v>
      </c>
      <c r="AS19" s="244">
        <v>2</v>
      </c>
      <c r="AT19" s="194">
        <f t="shared" si="28"/>
        <v>0.25</v>
      </c>
      <c r="AU19" s="129">
        <f t="shared" si="57"/>
        <v>8</v>
      </c>
      <c r="AV19" s="7">
        <v>5</v>
      </c>
      <c r="AW19" s="194">
        <f t="shared" si="58"/>
        <v>0.7142857142857143</v>
      </c>
      <c r="AX19" s="7">
        <v>2</v>
      </c>
      <c r="AY19" s="231">
        <f t="shared" si="59"/>
        <v>0.2857142857142857</v>
      </c>
      <c r="AZ19" s="80">
        <f t="shared" si="60"/>
        <v>7</v>
      </c>
      <c r="BA19" s="120">
        <v>5</v>
      </c>
      <c r="BB19" s="194">
        <f t="shared" si="31"/>
        <v>0.7142857142857143</v>
      </c>
      <c r="BC19" s="244">
        <v>2</v>
      </c>
      <c r="BD19" s="194">
        <f t="shared" si="32"/>
        <v>0.2857142857142857</v>
      </c>
      <c r="BE19" s="129">
        <f t="shared" si="61"/>
        <v>7</v>
      </c>
      <c r="BF19" s="119">
        <v>5</v>
      </c>
      <c r="BG19" s="194">
        <v>0</v>
      </c>
      <c r="BH19" s="119">
        <v>2</v>
      </c>
      <c r="BI19" s="231">
        <v>0</v>
      </c>
      <c r="BJ19" s="80">
        <f t="shared" si="62"/>
        <v>7</v>
      </c>
      <c r="BK19" s="139">
        <f t="shared" si="48"/>
        <v>0</v>
      </c>
      <c r="BL19" s="121">
        <f t="shared" si="49"/>
        <v>-1</v>
      </c>
    </row>
    <row r="20" spans="1:64" ht="16.5" customHeight="1" x14ac:dyDescent="0.2">
      <c r="A20" s="334"/>
      <c r="B20" s="8" t="s">
        <v>27</v>
      </c>
      <c r="C20" s="24">
        <v>1</v>
      </c>
      <c r="D20" s="194">
        <f t="shared" si="50"/>
        <v>1</v>
      </c>
      <c r="E20" s="144">
        <v>0</v>
      </c>
      <c r="F20" s="231">
        <f t="shared" si="51"/>
        <v>0</v>
      </c>
      <c r="G20" s="73">
        <f t="shared" si="52"/>
        <v>1</v>
      </c>
      <c r="H20" s="79">
        <v>1</v>
      </c>
      <c r="I20" s="194">
        <f t="shared" si="18"/>
        <v>1</v>
      </c>
      <c r="J20" s="236">
        <v>0</v>
      </c>
      <c r="K20" s="194">
        <f t="shared" si="19"/>
        <v>0</v>
      </c>
      <c r="L20" s="80">
        <f t="shared" si="53"/>
        <v>1</v>
      </c>
      <c r="M20" s="43">
        <v>1</v>
      </c>
      <c r="N20" s="194">
        <f t="shared" si="0"/>
        <v>1</v>
      </c>
      <c r="O20" s="144">
        <v>0</v>
      </c>
      <c r="P20" s="194">
        <f t="shared" si="1"/>
        <v>0</v>
      </c>
      <c r="Q20" s="129">
        <f t="shared" si="43"/>
        <v>1</v>
      </c>
      <c r="R20" s="119">
        <v>1</v>
      </c>
      <c r="S20" s="194">
        <f t="shared" si="3"/>
        <v>1</v>
      </c>
      <c r="T20" s="236">
        <v>0</v>
      </c>
      <c r="U20" s="194">
        <f t="shared" si="4"/>
        <v>0</v>
      </c>
      <c r="V20" s="80">
        <f t="shared" si="44"/>
        <v>1</v>
      </c>
      <c r="W20" s="120">
        <v>1</v>
      </c>
      <c r="X20" s="194">
        <f t="shared" si="6"/>
        <v>1</v>
      </c>
      <c r="Y20" s="244">
        <v>0</v>
      </c>
      <c r="Z20" s="194">
        <f t="shared" si="7"/>
        <v>0</v>
      </c>
      <c r="AA20" s="129">
        <f t="shared" si="45"/>
        <v>1</v>
      </c>
      <c r="AB20" s="119">
        <v>1</v>
      </c>
      <c r="AC20" s="194">
        <f t="shared" si="21"/>
        <v>1</v>
      </c>
      <c r="AD20" s="236">
        <v>0</v>
      </c>
      <c r="AE20" s="194">
        <f t="shared" si="22"/>
        <v>0</v>
      </c>
      <c r="AF20" s="80">
        <f t="shared" si="54"/>
        <v>1</v>
      </c>
      <c r="AG20" s="120">
        <v>1</v>
      </c>
      <c r="AH20" s="194">
        <f t="shared" si="23"/>
        <v>1</v>
      </c>
      <c r="AI20" s="244">
        <v>0</v>
      </c>
      <c r="AJ20" s="194">
        <f t="shared" si="24"/>
        <v>0</v>
      </c>
      <c r="AK20" s="129">
        <f t="shared" si="55"/>
        <v>1</v>
      </c>
      <c r="AL20" s="119">
        <v>1</v>
      </c>
      <c r="AM20" s="194">
        <f t="shared" si="46"/>
        <v>1</v>
      </c>
      <c r="AN20" s="236">
        <v>0</v>
      </c>
      <c r="AO20" s="194">
        <f t="shared" si="47"/>
        <v>0</v>
      </c>
      <c r="AP20" s="80">
        <f t="shared" si="56"/>
        <v>1</v>
      </c>
      <c r="AQ20" s="120">
        <v>1</v>
      </c>
      <c r="AR20" s="194">
        <f>AQ20/AU20</f>
        <v>1</v>
      </c>
      <c r="AS20" s="244">
        <v>0</v>
      </c>
      <c r="AT20" s="194">
        <f t="shared" si="28"/>
        <v>0</v>
      </c>
      <c r="AU20" s="129">
        <f t="shared" si="57"/>
        <v>1</v>
      </c>
      <c r="AV20" s="7">
        <v>1</v>
      </c>
      <c r="AW20" s="194">
        <f t="shared" si="58"/>
        <v>1</v>
      </c>
      <c r="AX20" s="7">
        <v>0</v>
      </c>
      <c r="AY20" s="231">
        <f t="shared" si="59"/>
        <v>0</v>
      </c>
      <c r="AZ20" s="80">
        <f t="shared" si="60"/>
        <v>1</v>
      </c>
      <c r="BA20" s="120">
        <v>1</v>
      </c>
      <c r="BB20" s="194">
        <f t="shared" si="31"/>
        <v>1</v>
      </c>
      <c r="BC20" s="244">
        <v>0</v>
      </c>
      <c r="BD20" s="194">
        <f t="shared" si="32"/>
        <v>0</v>
      </c>
      <c r="BE20" s="129">
        <f t="shared" si="61"/>
        <v>1</v>
      </c>
      <c r="BF20" s="119">
        <v>1</v>
      </c>
      <c r="BG20" s="194">
        <f t="shared" si="33"/>
        <v>1</v>
      </c>
      <c r="BH20" s="119">
        <v>0</v>
      </c>
      <c r="BI20" s="231">
        <f t="shared" si="34"/>
        <v>0</v>
      </c>
      <c r="BJ20" s="80">
        <f t="shared" si="62"/>
        <v>1</v>
      </c>
      <c r="BK20" s="139">
        <f t="shared" si="48"/>
        <v>0</v>
      </c>
      <c r="BL20" s="121">
        <f t="shared" si="49"/>
        <v>0</v>
      </c>
    </row>
    <row r="21" spans="1:64" ht="16.5" customHeight="1" x14ac:dyDescent="0.2">
      <c r="A21" s="334"/>
      <c r="B21" s="8" t="s">
        <v>28</v>
      </c>
      <c r="C21" s="24">
        <v>0</v>
      </c>
      <c r="D21" s="194">
        <f t="shared" si="50"/>
        <v>0</v>
      </c>
      <c r="E21" s="144">
        <v>7</v>
      </c>
      <c r="F21" s="231">
        <f t="shared" si="51"/>
        <v>1</v>
      </c>
      <c r="G21" s="73">
        <f t="shared" si="52"/>
        <v>7</v>
      </c>
      <c r="H21" s="79">
        <v>0</v>
      </c>
      <c r="I21" s="194">
        <f t="shared" si="18"/>
        <v>0</v>
      </c>
      <c r="J21" s="236">
        <v>7</v>
      </c>
      <c r="K21" s="194">
        <f t="shared" si="19"/>
        <v>1</v>
      </c>
      <c r="L21" s="80">
        <f t="shared" si="53"/>
        <v>7</v>
      </c>
      <c r="M21" s="43">
        <v>0</v>
      </c>
      <c r="N21" s="194">
        <f t="shared" si="0"/>
        <v>0</v>
      </c>
      <c r="O21" s="144">
        <v>7</v>
      </c>
      <c r="P21" s="194">
        <f t="shared" si="1"/>
        <v>1</v>
      </c>
      <c r="Q21" s="129">
        <f t="shared" si="43"/>
        <v>7</v>
      </c>
      <c r="R21" s="119">
        <v>0</v>
      </c>
      <c r="S21" s="194">
        <f t="shared" si="3"/>
        <v>0</v>
      </c>
      <c r="T21" s="236">
        <v>7</v>
      </c>
      <c r="U21" s="194">
        <f t="shared" si="4"/>
        <v>1</v>
      </c>
      <c r="V21" s="80">
        <f t="shared" si="44"/>
        <v>7</v>
      </c>
      <c r="W21" s="120">
        <v>0</v>
      </c>
      <c r="X21" s="194">
        <f t="shared" si="6"/>
        <v>0</v>
      </c>
      <c r="Y21" s="244">
        <v>7</v>
      </c>
      <c r="Z21" s="194">
        <f t="shared" si="7"/>
        <v>1</v>
      </c>
      <c r="AA21" s="129">
        <f t="shared" si="45"/>
        <v>7</v>
      </c>
      <c r="AB21" s="119">
        <v>0</v>
      </c>
      <c r="AC21" s="194">
        <f t="shared" si="21"/>
        <v>0</v>
      </c>
      <c r="AD21" s="236">
        <v>7</v>
      </c>
      <c r="AE21" s="194">
        <f t="shared" si="22"/>
        <v>1</v>
      </c>
      <c r="AF21" s="80">
        <f t="shared" si="54"/>
        <v>7</v>
      </c>
      <c r="AG21" s="120">
        <v>0</v>
      </c>
      <c r="AH21" s="194">
        <f t="shared" si="23"/>
        <v>0</v>
      </c>
      <c r="AI21" s="244">
        <v>7</v>
      </c>
      <c r="AJ21" s="194">
        <f t="shared" si="24"/>
        <v>1</v>
      </c>
      <c r="AK21" s="129">
        <f t="shared" si="55"/>
        <v>7</v>
      </c>
      <c r="AL21" s="119">
        <v>0</v>
      </c>
      <c r="AM21" s="194">
        <f t="shared" si="46"/>
        <v>0</v>
      </c>
      <c r="AN21" s="236">
        <v>6</v>
      </c>
      <c r="AO21" s="194">
        <f t="shared" si="47"/>
        <v>1</v>
      </c>
      <c r="AP21" s="80">
        <f t="shared" si="56"/>
        <v>6</v>
      </c>
      <c r="AQ21" s="120">
        <v>0</v>
      </c>
      <c r="AR21" s="194">
        <f t="shared" si="27"/>
        <v>0</v>
      </c>
      <c r="AS21" s="244">
        <v>6</v>
      </c>
      <c r="AT21" s="194">
        <f t="shared" si="28"/>
        <v>1</v>
      </c>
      <c r="AU21" s="129">
        <f t="shared" si="57"/>
        <v>6</v>
      </c>
      <c r="AV21" s="7">
        <v>0</v>
      </c>
      <c r="AW21" s="194">
        <f t="shared" si="58"/>
        <v>0</v>
      </c>
      <c r="AX21" s="7">
        <v>7</v>
      </c>
      <c r="AY21" s="231">
        <f t="shared" si="59"/>
        <v>1</v>
      </c>
      <c r="AZ21" s="80">
        <f t="shared" si="60"/>
        <v>7</v>
      </c>
      <c r="BA21" s="120">
        <v>0</v>
      </c>
      <c r="BB21" s="194">
        <f t="shared" si="31"/>
        <v>0</v>
      </c>
      <c r="BC21" s="244">
        <v>7</v>
      </c>
      <c r="BD21" s="194">
        <f t="shared" si="32"/>
        <v>1</v>
      </c>
      <c r="BE21" s="129">
        <f t="shared" si="61"/>
        <v>7</v>
      </c>
      <c r="BF21" s="119">
        <v>0</v>
      </c>
      <c r="BG21" s="194">
        <f t="shared" si="33"/>
        <v>0</v>
      </c>
      <c r="BH21" s="119">
        <v>7</v>
      </c>
      <c r="BI21" s="231">
        <f t="shared" si="34"/>
        <v>1</v>
      </c>
      <c r="BJ21" s="80">
        <f t="shared" si="62"/>
        <v>7</v>
      </c>
      <c r="BK21" s="139">
        <f>BJ21-BE21</f>
        <v>0</v>
      </c>
      <c r="BL21" s="121">
        <f t="shared" si="49"/>
        <v>0</v>
      </c>
    </row>
    <row r="22" spans="1:64" ht="16.5" customHeight="1" thickBot="1" x14ac:dyDescent="0.25">
      <c r="A22" s="335"/>
      <c r="B22" s="9" t="s">
        <v>29</v>
      </c>
      <c r="C22" s="25">
        <v>0</v>
      </c>
      <c r="D22" s="195">
        <f t="shared" si="50"/>
        <v>0</v>
      </c>
      <c r="E22" s="150">
        <v>3</v>
      </c>
      <c r="F22" s="232">
        <f t="shared" si="51"/>
        <v>1</v>
      </c>
      <c r="G22" s="73">
        <f t="shared" si="52"/>
        <v>3</v>
      </c>
      <c r="H22" s="238">
        <v>0</v>
      </c>
      <c r="I22" s="195">
        <f t="shared" si="18"/>
        <v>0</v>
      </c>
      <c r="J22" s="239">
        <v>3</v>
      </c>
      <c r="K22" s="195">
        <f t="shared" si="19"/>
        <v>1</v>
      </c>
      <c r="L22" s="166">
        <f t="shared" si="53"/>
        <v>3</v>
      </c>
      <c r="M22" s="240">
        <v>0</v>
      </c>
      <c r="N22" s="195">
        <f t="shared" si="0"/>
        <v>0</v>
      </c>
      <c r="O22" s="241">
        <v>3</v>
      </c>
      <c r="P22" s="195">
        <f t="shared" si="1"/>
        <v>1</v>
      </c>
      <c r="Q22" s="165">
        <f t="shared" si="43"/>
        <v>3</v>
      </c>
      <c r="R22" s="242">
        <v>0</v>
      </c>
      <c r="S22" s="195">
        <f t="shared" si="3"/>
        <v>0</v>
      </c>
      <c r="T22" s="239">
        <v>3</v>
      </c>
      <c r="U22" s="195">
        <f t="shared" si="4"/>
        <v>1</v>
      </c>
      <c r="V22" s="166">
        <f t="shared" si="44"/>
        <v>3</v>
      </c>
      <c r="W22" s="245">
        <v>0</v>
      </c>
      <c r="X22" s="195">
        <f t="shared" si="6"/>
        <v>0</v>
      </c>
      <c r="Y22" s="246">
        <v>3</v>
      </c>
      <c r="Z22" s="195">
        <f t="shared" si="7"/>
        <v>1</v>
      </c>
      <c r="AA22" s="165">
        <f t="shared" si="45"/>
        <v>3</v>
      </c>
      <c r="AB22" s="242">
        <v>0</v>
      </c>
      <c r="AC22" s="195">
        <f t="shared" si="21"/>
        <v>0</v>
      </c>
      <c r="AD22" s="239">
        <v>3</v>
      </c>
      <c r="AE22" s="195">
        <f t="shared" si="22"/>
        <v>1</v>
      </c>
      <c r="AF22" s="166">
        <f t="shared" si="54"/>
        <v>3</v>
      </c>
      <c r="AG22" s="124">
        <v>0</v>
      </c>
      <c r="AH22" s="195">
        <f t="shared" si="23"/>
        <v>0</v>
      </c>
      <c r="AI22" s="247">
        <v>3</v>
      </c>
      <c r="AJ22" s="195">
        <f t="shared" si="24"/>
        <v>1</v>
      </c>
      <c r="AK22" s="165">
        <f t="shared" si="55"/>
        <v>3</v>
      </c>
      <c r="AL22" s="242">
        <v>0</v>
      </c>
      <c r="AM22" s="195">
        <f t="shared" si="46"/>
        <v>0</v>
      </c>
      <c r="AN22" s="239">
        <v>3</v>
      </c>
      <c r="AO22" s="195">
        <f t="shared" si="47"/>
        <v>1</v>
      </c>
      <c r="AP22" s="166">
        <f t="shared" si="56"/>
        <v>3</v>
      </c>
      <c r="AQ22" s="124">
        <v>0</v>
      </c>
      <c r="AR22" s="195">
        <f t="shared" si="27"/>
        <v>0</v>
      </c>
      <c r="AS22" s="247">
        <v>3</v>
      </c>
      <c r="AT22" s="195">
        <f t="shared" si="28"/>
        <v>1</v>
      </c>
      <c r="AU22" s="165">
        <f t="shared" si="57"/>
        <v>3</v>
      </c>
      <c r="AV22" s="59">
        <v>0</v>
      </c>
      <c r="AW22" s="195">
        <f t="shared" si="58"/>
        <v>0</v>
      </c>
      <c r="AX22" s="60">
        <v>3</v>
      </c>
      <c r="AY22" s="232">
        <f t="shared" si="59"/>
        <v>1</v>
      </c>
      <c r="AZ22" s="166">
        <f t="shared" si="60"/>
        <v>3</v>
      </c>
      <c r="BA22" s="124">
        <v>0</v>
      </c>
      <c r="BB22" s="195">
        <f t="shared" si="31"/>
        <v>0</v>
      </c>
      <c r="BC22" s="247">
        <v>4</v>
      </c>
      <c r="BD22" s="195">
        <f t="shared" si="32"/>
        <v>1</v>
      </c>
      <c r="BE22" s="165">
        <f t="shared" si="61"/>
        <v>4</v>
      </c>
      <c r="BF22" s="123">
        <v>0</v>
      </c>
      <c r="BG22" s="195">
        <f t="shared" si="33"/>
        <v>0</v>
      </c>
      <c r="BH22" s="125">
        <v>5</v>
      </c>
      <c r="BI22" s="232">
        <f t="shared" si="34"/>
        <v>1</v>
      </c>
      <c r="BJ22" s="166">
        <f t="shared" si="62"/>
        <v>5</v>
      </c>
      <c r="BK22" s="139">
        <f t="shared" si="48"/>
        <v>1</v>
      </c>
      <c r="BL22" s="121">
        <f t="shared" si="49"/>
        <v>2</v>
      </c>
    </row>
    <row r="23" spans="1:64" ht="16.5" customHeight="1" thickBot="1" x14ac:dyDescent="0.25">
      <c r="A23" s="13"/>
      <c r="B23" s="14" t="s">
        <v>33</v>
      </c>
      <c r="C23" s="92">
        <f>SUM(C16:C22)</f>
        <v>121</v>
      </c>
      <c r="D23" s="185">
        <f t="shared" si="50"/>
        <v>0.70760233918128657</v>
      </c>
      <c r="E23" s="92">
        <f t="shared" ref="E23:AS23" si="63">SUM(E16:E22)</f>
        <v>50</v>
      </c>
      <c r="F23" s="185">
        <f t="shared" si="51"/>
        <v>0.29239766081871343</v>
      </c>
      <c r="G23" s="92">
        <f>SUM(G16:G22)</f>
        <v>171</v>
      </c>
      <c r="H23" s="92">
        <f t="shared" si="63"/>
        <v>116</v>
      </c>
      <c r="I23" s="185">
        <f t="shared" si="18"/>
        <v>0.69461077844311381</v>
      </c>
      <c r="J23" s="92">
        <f t="shared" si="63"/>
        <v>51</v>
      </c>
      <c r="K23" s="185">
        <f t="shared" si="19"/>
        <v>0.30538922155688625</v>
      </c>
      <c r="L23" s="92">
        <f t="shared" si="63"/>
        <v>167</v>
      </c>
      <c r="M23" s="92">
        <f t="shared" si="63"/>
        <v>120</v>
      </c>
      <c r="N23" s="185">
        <f t="shared" si="0"/>
        <v>0.70175438596491224</v>
      </c>
      <c r="O23" s="92">
        <f t="shared" si="63"/>
        <v>51</v>
      </c>
      <c r="P23" s="185">
        <f t="shared" si="1"/>
        <v>0.2982456140350877</v>
      </c>
      <c r="Q23" s="92">
        <f t="shared" si="63"/>
        <v>171</v>
      </c>
      <c r="R23" s="92">
        <f t="shared" si="63"/>
        <v>114</v>
      </c>
      <c r="S23" s="185">
        <f t="shared" si="3"/>
        <v>0.70807453416149069</v>
      </c>
      <c r="T23" s="92">
        <f t="shared" si="63"/>
        <v>47</v>
      </c>
      <c r="U23" s="185">
        <f t="shared" si="4"/>
        <v>0.29192546583850931</v>
      </c>
      <c r="V23" s="92">
        <f t="shared" si="63"/>
        <v>161</v>
      </c>
      <c r="W23" s="92">
        <f t="shared" si="63"/>
        <v>113</v>
      </c>
      <c r="X23" s="185">
        <f t="shared" si="6"/>
        <v>0.71518987341772156</v>
      </c>
      <c r="Y23" s="92">
        <f t="shared" si="63"/>
        <v>45</v>
      </c>
      <c r="Z23" s="185">
        <f t="shared" si="7"/>
        <v>0.2848101265822785</v>
      </c>
      <c r="AA23" s="92">
        <f t="shared" si="63"/>
        <v>158</v>
      </c>
      <c r="AB23" s="92">
        <f t="shared" si="63"/>
        <v>87</v>
      </c>
      <c r="AC23" s="185">
        <f t="shared" si="21"/>
        <v>0.70161290322580649</v>
      </c>
      <c r="AD23" s="92">
        <f t="shared" si="63"/>
        <v>37</v>
      </c>
      <c r="AE23" s="185">
        <f t="shared" si="22"/>
        <v>0.29838709677419356</v>
      </c>
      <c r="AF23" s="92">
        <f t="shared" si="63"/>
        <v>124</v>
      </c>
      <c r="AG23" s="92">
        <f t="shared" si="63"/>
        <v>84</v>
      </c>
      <c r="AH23" s="185">
        <f t="shared" si="23"/>
        <v>0.70588235294117652</v>
      </c>
      <c r="AI23" s="92">
        <f t="shared" si="63"/>
        <v>35</v>
      </c>
      <c r="AJ23" s="185">
        <f t="shared" si="24"/>
        <v>0.29411764705882354</v>
      </c>
      <c r="AK23" s="92">
        <f t="shared" si="63"/>
        <v>119</v>
      </c>
      <c r="AL23" s="92">
        <f t="shared" si="63"/>
        <v>74</v>
      </c>
      <c r="AM23" s="185">
        <f t="shared" si="39"/>
        <v>0.69811320754716977</v>
      </c>
      <c r="AN23" s="92">
        <f t="shared" si="63"/>
        <v>32</v>
      </c>
      <c r="AO23" s="185">
        <f t="shared" si="40"/>
        <v>0.30188679245283018</v>
      </c>
      <c r="AP23" s="92">
        <f t="shared" si="63"/>
        <v>106</v>
      </c>
      <c r="AQ23" s="92">
        <f t="shared" si="63"/>
        <v>85</v>
      </c>
      <c r="AR23" s="185">
        <f t="shared" si="27"/>
        <v>0.7024793388429752</v>
      </c>
      <c r="AS23" s="92">
        <f t="shared" si="63"/>
        <v>36</v>
      </c>
      <c r="AT23" s="185">
        <f t="shared" si="28"/>
        <v>0.2975206611570248</v>
      </c>
      <c r="AU23" s="92">
        <f t="shared" ref="AU23:AX23" si="64">SUM(AU16:AU22)</f>
        <v>121</v>
      </c>
      <c r="AV23" s="87">
        <f t="shared" si="64"/>
        <v>88</v>
      </c>
      <c r="AW23" s="185">
        <f>AV23/AZ23</f>
        <v>0.70399999999999996</v>
      </c>
      <c r="AX23" s="87">
        <f t="shared" si="64"/>
        <v>37</v>
      </c>
      <c r="AY23" s="185">
        <f t="shared" ref="AY23:AY35" si="65">AX23/AZ23</f>
        <v>0.29599999999999999</v>
      </c>
      <c r="AZ23" s="87">
        <f>SUM(AZ16:AZ22)</f>
        <v>125</v>
      </c>
      <c r="BA23" s="92">
        <f t="shared" ref="BA23:BE23" si="66">SUM(BA16:BA22)</f>
        <v>88</v>
      </c>
      <c r="BB23" s="185">
        <f t="shared" si="31"/>
        <v>0.69291338582677164</v>
      </c>
      <c r="BC23" s="92">
        <f t="shared" si="66"/>
        <v>39</v>
      </c>
      <c r="BD23" s="185">
        <f t="shared" si="32"/>
        <v>0.30708661417322836</v>
      </c>
      <c r="BE23" s="92">
        <f t="shared" si="66"/>
        <v>127</v>
      </c>
      <c r="BF23" s="132">
        <f>SUM(BF16:BF22)</f>
        <v>77</v>
      </c>
      <c r="BG23" s="185">
        <f t="shared" si="33"/>
        <v>0.65254237288135597</v>
      </c>
      <c r="BH23" s="132">
        <f t="shared" ref="BH23:BJ23" si="67">SUM(BH16:BH22)</f>
        <v>41</v>
      </c>
      <c r="BI23" s="185">
        <f t="shared" si="34"/>
        <v>0.34745762711864409</v>
      </c>
      <c r="BJ23" s="132">
        <f t="shared" si="67"/>
        <v>118</v>
      </c>
      <c r="BK23" s="70">
        <f>SUM(BK16:BK22)</f>
        <v>-9</v>
      </c>
      <c r="BL23" s="254">
        <f>SUM(BL16:BL22)</f>
        <v>-53</v>
      </c>
    </row>
    <row r="24" spans="1:64" ht="16.5" customHeight="1" thickBot="1" x14ac:dyDescent="0.25">
      <c r="A24" s="342" t="s">
        <v>34</v>
      </c>
      <c r="B24" s="343"/>
      <c r="C24" s="93">
        <f t="shared" ref="C24:AZ24" si="68">C15+C23</f>
        <v>329</v>
      </c>
      <c r="D24" s="185">
        <f t="shared" si="50"/>
        <v>0.67006109979633399</v>
      </c>
      <c r="E24" s="94">
        <f t="shared" si="68"/>
        <v>162</v>
      </c>
      <c r="F24" s="185">
        <f t="shared" si="51"/>
        <v>0.32993890020366601</v>
      </c>
      <c r="G24" s="95">
        <f t="shared" si="68"/>
        <v>491</v>
      </c>
      <c r="H24" s="96">
        <f t="shared" si="68"/>
        <v>326</v>
      </c>
      <c r="I24" s="185">
        <f t="shared" si="18"/>
        <v>0.66666666666666663</v>
      </c>
      <c r="J24" s="97">
        <f t="shared" si="68"/>
        <v>163</v>
      </c>
      <c r="K24" s="185">
        <f t="shared" si="19"/>
        <v>0.33333333333333331</v>
      </c>
      <c r="L24" s="98">
        <f t="shared" si="68"/>
        <v>489</v>
      </c>
      <c r="M24" s="99">
        <f t="shared" si="68"/>
        <v>331</v>
      </c>
      <c r="N24" s="185">
        <f t="shared" si="0"/>
        <v>0.67004048582995956</v>
      </c>
      <c r="O24" s="97">
        <f t="shared" si="68"/>
        <v>163</v>
      </c>
      <c r="P24" s="185">
        <f t="shared" si="1"/>
        <v>0.32995951417004049</v>
      </c>
      <c r="Q24" s="98">
        <f t="shared" si="68"/>
        <v>494</v>
      </c>
      <c r="R24" s="99">
        <f t="shared" si="68"/>
        <v>324</v>
      </c>
      <c r="S24" s="185">
        <f t="shared" si="3"/>
        <v>0.67359667359667363</v>
      </c>
      <c r="T24" s="97">
        <f t="shared" si="68"/>
        <v>157</v>
      </c>
      <c r="U24" s="185">
        <f t="shared" si="4"/>
        <v>0.32640332640332642</v>
      </c>
      <c r="V24" s="100">
        <f t="shared" si="68"/>
        <v>481</v>
      </c>
      <c r="W24" s="99">
        <f t="shared" si="68"/>
        <v>331</v>
      </c>
      <c r="X24" s="185">
        <f t="shared" si="6"/>
        <v>0.67967145790554417</v>
      </c>
      <c r="Y24" s="97">
        <f t="shared" si="68"/>
        <v>156</v>
      </c>
      <c r="Z24" s="185">
        <f t="shared" si="7"/>
        <v>0.32032854209445583</v>
      </c>
      <c r="AA24" s="100">
        <f t="shared" si="68"/>
        <v>487</v>
      </c>
      <c r="AB24" s="99">
        <f t="shared" si="68"/>
        <v>330</v>
      </c>
      <c r="AC24" s="185">
        <f t="shared" si="21"/>
        <v>0.67901234567901236</v>
      </c>
      <c r="AD24" s="97">
        <f t="shared" si="68"/>
        <v>156</v>
      </c>
      <c r="AE24" s="185">
        <f t="shared" si="22"/>
        <v>0.32098765432098764</v>
      </c>
      <c r="AF24" s="100">
        <f t="shared" si="68"/>
        <v>486</v>
      </c>
      <c r="AG24" s="99">
        <f t="shared" si="68"/>
        <v>330</v>
      </c>
      <c r="AH24" s="185">
        <f t="shared" si="23"/>
        <v>0.68041237113402064</v>
      </c>
      <c r="AI24" s="97">
        <f t="shared" si="68"/>
        <v>155</v>
      </c>
      <c r="AJ24" s="185">
        <f t="shared" si="24"/>
        <v>0.31958762886597936</v>
      </c>
      <c r="AK24" s="100">
        <f t="shared" si="68"/>
        <v>485</v>
      </c>
      <c r="AL24" s="99">
        <f t="shared" si="68"/>
        <v>319</v>
      </c>
      <c r="AM24" s="185">
        <f t="shared" si="39"/>
        <v>0.67872340425531918</v>
      </c>
      <c r="AN24" s="97">
        <f t="shared" si="68"/>
        <v>151</v>
      </c>
      <c r="AO24" s="185">
        <f t="shared" si="40"/>
        <v>0.32127659574468087</v>
      </c>
      <c r="AP24" s="100">
        <f t="shared" si="68"/>
        <v>470</v>
      </c>
      <c r="AQ24" s="99">
        <f t="shared" si="68"/>
        <v>330</v>
      </c>
      <c r="AR24" s="185">
        <f t="shared" si="27"/>
        <v>0.68041237113402064</v>
      </c>
      <c r="AS24" s="97">
        <f t="shared" si="68"/>
        <v>155</v>
      </c>
      <c r="AT24" s="185">
        <f t="shared" si="28"/>
        <v>0.31958762886597936</v>
      </c>
      <c r="AU24" s="135">
        <f t="shared" si="68"/>
        <v>485</v>
      </c>
      <c r="AV24" s="96">
        <f t="shared" si="68"/>
        <v>334</v>
      </c>
      <c r="AW24" s="185">
        <f>AV24/AZ24</f>
        <v>0.68163265306122445</v>
      </c>
      <c r="AX24" s="94">
        <f t="shared" si="68"/>
        <v>156</v>
      </c>
      <c r="AY24" s="185">
        <f t="shared" si="65"/>
        <v>0.3183673469387755</v>
      </c>
      <c r="AZ24" s="100">
        <f t="shared" si="68"/>
        <v>490</v>
      </c>
      <c r="BA24" s="99">
        <f t="shared" ref="BA24:BE24" si="69">BA15+BA23</f>
        <v>333</v>
      </c>
      <c r="BB24" s="185">
        <f t="shared" si="31"/>
        <v>0.67820773930753564</v>
      </c>
      <c r="BC24" s="97">
        <f t="shared" si="69"/>
        <v>158</v>
      </c>
      <c r="BD24" s="185">
        <f t="shared" si="32"/>
        <v>0.32179226069246436</v>
      </c>
      <c r="BE24" s="135">
        <f t="shared" si="69"/>
        <v>491</v>
      </c>
      <c r="BF24" s="134">
        <f>BF15+BF23</f>
        <v>320</v>
      </c>
      <c r="BG24" s="185">
        <f t="shared" si="33"/>
        <v>0.67368421052631577</v>
      </c>
      <c r="BH24" s="94">
        <f t="shared" ref="BH24:BJ24" si="70">BH15+BH23</f>
        <v>155</v>
      </c>
      <c r="BI24" s="185">
        <f t="shared" si="34"/>
        <v>0.32631578947368423</v>
      </c>
      <c r="BJ24" s="135">
        <f t="shared" si="70"/>
        <v>475</v>
      </c>
      <c r="BK24" s="102">
        <f>BK15+BK23</f>
        <v>-16</v>
      </c>
      <c r="BL24" s="255">
        <f>BL15+BL23</f>
        <v>-16</v>
      </c>
    </row>
    <row r="25" spans="1:64" ht="16.5" customHeight="1" thickBot="1" x14ac:dyDescent="0.25">
      <c r="A25" s="146" t="s">
        <v>134</v>
      </c>
      <c r="B25" s="8" t="s">
        <v>133</v>
      </c>
      <c r="C25" s="72">
        <v>1</v>
      </c>
      <c r="D25" s="177">
        <f>C25/G25</f>
        <v>1</v>
      </c>
      <c r="E25" s="189">
        <v>0</v>
      </c>
      <c r="F25" s="196">
        <f>E25/G25</f>
        <v>0</v>
      </c>
      <c r="G25" s="103">
        <f>SUM(C25,E25)</f>
        <v>1</v>
      </c>
      <c r="H25" s="79">
        <v>1</v>
      </c>
      <c r="I25" s="233">
        <f t="shared" si="18"/>
        <v>1</v>
      </c>
      <c r="J25" s="236">
        <v>0</v>
      </c>
      <c r="K25" s="233">
        <f t="shared" si="19"/>
        <v>0</v>
      </c>
      <c r="L25" s="80">
        <f>SUM(H25,J25)</f>
        <v>1</v>
      </c>
      <c r="M25" s="43">
        <v>1</v>
      </c>
      <c r="N25" s="233">
        <f t="shared" si="0"/>
        <v>1</v>
      </c>
      <c r="O25" s="144">
        <v>0</v>
      </c>
      <c r="P25" s="233">
        <f t="shared" si="1"/>
        <v>0</v>
      </c>
      <c r="Q25" s="104">
        <f>SUM(M25,O25)</f>
        <v>1</v>
      </c>
      <c r="R25" s="119">
        <v>1</v>
      </c>
      <c r="S25" s="233">
        <f t="shared" si="3"/>
        <v>1</v>
      </c>
      <c r="T25" s="236">
        <v>0</v>
      </c>
      <c r="U25" s="233">
        <f t="shared" si="4"/>
        <v>0</v>
      </c>
      <c r="V25" s="80">
        <f>SUM(R25,T25)</f>
        <v>1</v>
      </c>
      <c r="W25" s="120">
        <v>1</v>
      </c>
      <c r="X25" s="233">
        <f t="shared" si="6"/>
        <v>1</v>
      </c>
      <c r="Y25" s="244">
        <v>0</v>
      </c>
      <c r="Z25" s="233">
        <f t="shared" si="7"/>
        <v>0</v>
      </c>
      <c r="AA25" s="81">
        <f>SUM(W25,Y25)</f>
        <v>1</v>
      </c>
      <c r="AB25" s="119">
        <v>1</v>
      </c>
      <c r="AC25" s="233">
        <f t="shared" si="21"/>
        <v>1</v>
      </c>
      <c r="AD25" s="236">
        <v>0</v>
      </c>
      <c r="AE25" s="233">
        <f t="shared" si="22"/>
        <v>0</v>
      </c>
      <c r="AF25" s="80">
        <f>SUM(AB25,AD25)</f>
        <v>1</v>
      </c>
      <c r="AG25" s="120">
        <v>1</v>
      </c>
      <c r="AH25" s="233">
        <f t="shared" si="23"/>
        <v>1</v>
      </c>
      <c r="AI25" s="244">
        <v>0</v>
      </c>
      <c r="AJ25" s="233">
        <f t="shared" si="24"/>
        <v>0</v>
      </c>
      <c r="AK25" s="81">
        <f>SUM(AG25,AI25)</f>
        <v>1</v>
      </c>
      <c r="AL25" s="119">
        <v>1</v>
      </c>
      <c r="AM25" s="233">
        <f>IF(AP25=0,0,AL25/AP25)</f>
        <v>1</v>
      </c>
      <c r="AN25" s="236">
        <v>0</v>
      </c>
      <c r="AO25" s="233">
        <f>IF(AP25=0,0,AN25/AP25)</f>
        <v>0</v>
      </c>
      <c r="AP25" s="80">
        <f>SUM(AL25,AN25)</f>
        <v>1</v>
      </c>
      <c r="AQ25" s="120">
        <v>1</v>
      </c>
      <c r="AR25" s="233">
        <f t="shared" si="27"/>
        <v>1</v>
      </c>
      <c r="AS25" s="244">
        <v>0</v>
      </c>
      <c r="AT25" s="233">
        <f t="shared" si="28"/>
        <v>0</v>
      </c>
      <c r="AU25" s="129">
        <f>SUM(AQ25,AS25)</f>
        <v>1</v>
      </c>
      <c r="AV25" s="7">
        <v>1</v>
      </c>
      <c r="AW25" s="233">
        <f>AV25/AZ25</f>
        <v>1</v>
      </c>
      <c r="AX25" s="7">
        <v>0</v>
      </c>
      <c r="AY25" s="233">
        <f t="shared" si="65"/>
        <v>0</v>
      </c>
      <c r="AZ25" s="80">
        <f>SUM(AV25,AX25)</f>
        <v>1</v>
      </c>
      <c r="BA25" s="120">
        <v>1</v>
      </c>
      <c r="BB25" s="233">
        <f t="shared" si="31"/>
        <v>1</v>
      </c>
      <c r="BC25" s="244">
        <v>0</v>
      </c>
      <c r="BD25" s="233">
        <f t="shared" si="32"/>
        <v>0</v>
      </c>
      <c r="BE25" s="129">
        <f>SUM(BA25,BC25)</f>
        <v>1</v>
      </c>
      <c r="BF25" s="119">
        <v>1</v>
      </c>
      <c r="BG25" s="233">
        <f t="shared" si="33"/>
        <v>1</v>
      </c>
      <c r="BH25" s="119">
        <v>0</v>
      </c>
      <c r="BI25" s="233">
        <f t="shared" si="34"/>
        <v>0</v>
      </c>
      <c r="BJ25" s="80">
        <f>BF25+BH25</f>
        <v>1</v>
      </c>
      <c r="BK25" s="139">
        <f>BJ25-BE25</f>
        <v>0</v>
      </c>
      <c r="BL25" s="121">
        <f>BJ25-G25</f>
        <v>0</v>
      </c>
    </row>
    <row r="26" spans="1:64" ht="16.5" customHeight="1" thickBot="1" x14ac:dyDescent="0.25">
      <c r="A26" s="342" t="s">
        <v>132</v>
      </c>
      <c r="B26" s="343"/>
      <c r="C26" s="93">
        <f>SUM(C25:C25)</f>
        <v>1</v>
      </c>
      <c r="D26" s="185">
        <f t="shared" ref="D26:D38" si="71">C26/G26</f>
        <v>1</v>
      </c>
      <c r="E26" s="101">
        <f>SUM(E25:E25)</f>
        <v>0</v>
      </c>
      <c r="F26" s="185">
        <f t="shared" ref="F26:F38" si="72">E26/G26</f>
        <v>0</v>
      </c>
      <c r="G26" s="101">
        <f>SUM(G25:G25)</f>
        <v>1</v>
      </c>
      <c r="H26" s="96">
        <f>SUM(H25:H25)</f>
        <v>1</v>
      </c>
      <c r="I26" s="185">
        <f t="shared" si="18"/>
        <v>1</v>
      </c>
      <c r="J26" s="93">
        <f>SUM(J25:J25)</f>
        <v>0</v>
      </c>
      <c r="K26" s="185">
        <f t="shared" si="19"/>
        <v>0</v>
      </c>
      <c r="L26" s="100">
        <f>SUM(L25:L25)</f>
        <v>1</v>
      </c>
      <c r="M26" s="99">
        <f>SUM(M25:M25)</f>
        <v>1</v>
      </c>
      <c r="N26" s="185">
        <f t="shared" ref="N26:N38" si="73">M26/Q26</f>
        <v>1</v>
      </c>
      <c r="O26" s="93">
        <f>SUM(O25:O25)</f>
        <v>0</v>
      </c>
      <c r="P26" s="185">
        <f t="shared" si="1"/>
        <v>0</v>
      </c>
      <c r="Q26" s="100">
        <f>SUM(Q25:Q25)</f>
        <v>1</v>
      </c>
      <c r="R26" s="93">
        <f>SUM(R25:R25)</f>
        <v>1</v>
      </c>
      <c r="S26" s="185">
        <f t="shared" ref="S26:S38" si="74">R26/V26</f>
        <v>1</v>
      </c>
      <c r="T26" s="93">
        <f>SUM(T25:T25)</f>
        <v>0</v>
      </c>
      <c r="U26" s="185">
        <f t="shared" si="4"/>
        <v>0</v>
      </c>
      <c r="V26" s="100">
        <f>SUM(V25:V25)</f>
        <v>1</v>
      </c>
      <c r="W26" s="93">
        <f>SUM(W25:W25)</f>
        <v>1</v>
      </c>
      <c r="X26" s="185">
        <f t="shared" ref="X26:X38" si="75">W26/AA26</f>
        <v>1</v>
      </c>
      <c r="Y26" s="93">
        <f>SUM(Y25:Y25)</f>
        <v>0</v>
      </c>
      <c r="Z26" s="185">
        <f t="shared" si="7"/>
        <v>0</v>
      </c>
      <c r="AA26" s="100">
        <f>SUM(AA25:AA25)</f>
        <v>1</v>
      </c>
      <c r="AB26" s="93">
        <f>SUM(AB25:AB25)</f>
        <v>1</v>
      </c>
      <c r="AC26" s="185">
        <f t="shared" si="21"/>
        <v>1</v>
      </c>
      <c r="AD26" s="93">
        <f>SUM(AD25:AD25)</f>
        <v>0</v>
      </c>
      <c r="AE26" s="185">
        <f t="shared" si="22"/>
        <v>0</v>
      </c>
      <c r="AF26" s="100">
        <f>SUM(AF25:AF25)</f>
        <v>1</v>
      </c>
      <c r="AG26" s="93">
        <f>SUM(AG25:AG25)</f>
        <v>1</v>
      </c>
      <c r="AH26" s="185">
        <f t="shared" si="23"/>
        <v>1</v>
      </c>
      <c r="AI26" s="93">
        <f>SUM(AI25:AI25)</f>
        <v>0</v>
      </c>
      <c r="AJ26" s="185">
        <f t="shared" si="24"/>
        <v>0</v>
      </c>
      <c r="AK26" s="93">
        <f>SUM(AK25:AK25)</f>
        <v>1</v>
      </c>
      <c r="AL26" s="93">
        <f>SUM(AL25:AL25)</f>
        <v>1</v>
      </c>
      <c r="AM26" s="185">
        <f t="shared" si="39"/>
        <v>1</v>
      </c>
      <c r="AN26" s="93">
        <f>SUM(AN25:AN25)</f>
        <v>0</v>
      </c>
      <c r="AO26" s="185">
        <f t="shared" si="40"/>
        <v>0</v>
      </c>
      <c r="AP26" s="93">
        <f>SUM(AP25:AP25)</f>
        <v>1</v>
      </c>
      <c r="AQ26" s="133">
        <f>SUM(AQ25:AQ25)</f>
        <v>1</v>
      </c>
      <c r="AR26" s="185">
        <f t="shared" si="27"/>
        <v>1</v>
      </c>
      <c r="AS26" s="133">
        <f>SUM(AS25:AS25)</f>
        <v>0</v>
      </c>
      <c r="AT26" s="185">
        <f t="shared" si="28"/>
        <v>0</v>
      </c>
      <c r="AU26" s="133">
        <f>SUM(AU25:AU25)</f>
        <v>1</v>
      </c>
      <c r="AV26" s="93">
        <f>SUM(AV25:AV25)</f>
        <v>1</v>
      </c>
      <c r="AW26" s="185">
        <f>IFERROR(AV26/AX26,0)</f>
        <v>0</v>
      </c>
      <c r="AX26" s="93">
        <f>SUM(AX25:AX25)</f>
        <v>0</v>
      </c>
      <c r="AY26" s="185">
        <f t="shared" si="65"/>
        <v>0</v>
      </c>
      <c r="AZ26" s="93">
        <f>SUM(AZ25:AZ25)</f>
        <v>1</v>
      </c>
      <c r="BA26" s="133">
        <f>SUM(BA25:BA25)</f>
        <v>1</v>
      </c>
      <c r="BB26" s="185">
        <f t="shared" si="31"/>
        <v>1</v>
      </c>
      <c r="BC26" s="133">
        <f>SUM(BC25:BC25)</f>
        <v>0</v>
      </c>
      <c r="BD26" s="185">
        <f t="shared" si="32"/>
        <v>0</v>
      </c>
      <c r="BE26" s="133">
        <f>SUM(BE25:BE25)</f>
        <v>1</v>
      </c>
      <c r="BF26" s="133">
        <f>SUM(BF25:BF25)</f>
        <v>1</v>
      </c>
      <c r="BG26" s="185">
        <f t="shared" si="33"/>
        <v>1</v>
      </c>
      <c r="BH26" s="133">
        <f>SUM(BH25:BH25)</f>
        <v>0</v>
      </c>
      <c r="BI26" s="185">
        <f t="shared" si="34"/>
        <v>0</v>
      </c>
      <c r="BJ26" s="133">
        <f>SUM(BJ25:BJ25)</f>
        <v>1</v>
      </c>
      <c r="BK26" s="102">
        <f>SUM(BK25:BK25)</f>
        <v>0</v>
      </c>
      <c r="BL26" s="256">
        <f>BL25</f>
        <v>0</v>
      </c>
    </row>
    <row r="27" spans="1:64" ht="19.5" customHeight="1" x14ac:dyDescent="0.2">
      <c r="A27" s="333" t="s">
        <v>35</v>
      </c>
      <c r="B27" s="4" t="s">
        <v>36</v>
      </c>
      <c r="C27" s="141">
        <v>4</v>
      </c>
      <c r="D27" s="233">
        <f t="shared" si="71"/>
        <v>0.17391304347826086</v>
      </c>
      <c r="E27" s="144">
        <v>19</v>
      </c>
      <c r="F27" s="234">
        <f t="shared" si="72"/>
        <v>0.82608695652173914</v>
      </c>
      <c r="G27" s="73">
        <f>SUM(C27,E27)</f>
        <v>23</v>
      </c>
      <c r="H27" s="74">
        <v>4</v>
      </c>
      <c r="I27" s="233">
        <f t="shared" si="18"/>
        <v>0.17391304347826086</v>
      </c>
      <c r="J27" s="237">
        <v>19</v>
      </c>
      <c r="K27" s="233">
        <f t="shared" si="19"/>
        <v>0.82608695652173914</v>
      </c>
      <c r="L27" s="75">
        <f>SUM(H27,J27)</f>
        <v>23</v>
      </c>
      <c r="M27" s="44">
        <v>5</v>
      </c>
      <c r="N27" s="233">
        <f t="shared" si="73"/>
        <v>0.20833333333333334</v>
      </c>
      <c r="O27" s="143">
        <v>19</v>
      </c>
      <c r="P27" s="233">
        <f t="shared" si="1"/>
        <v>0.79166666666666663</v>
      </c>
      <c r="Q27" s="128">
        <f>SUM(M27,O27)</f>
        <v>24</v>
      </c>
      <c r="R27" s="5">
        <v>5</v>
      </c>
      <c r="S27" s="233">
        <f t="shared" si="74"/>
        <v>0.20833333333333334</v>
      </c>
      <c r="T27" s="237">
        <v>19</v>
      </c>
      <c r="U27" s="233">
        <f t="shared" si="4"/>
        <v>0.79166666666666663</v>
      </c>
      <c r="V27" s="75">
        <f>SUM(R27,T27)</f>
        <v>24</v>
      </c>
      <c r="W27" s="6">
        <v>5</v>
      </c>
      <c r="X27" s="233">
        <f t="shared" si="75"/>
        <v>0.20833333333333334</v>
      </c>
      <c r="Y27" s="243">
        <v>19</v>
      </c>
      <c r="Z27" s="233">
        <f t="shared" si="7"/>
        <v>0.79166666666666663</v>
      </c>
      <c r="AA27" s="128">
        <f>SUM(W27,Y27)</f>
        <v>24</v>
      </c>
      <c r="AB27" s="5">
        <v>5</v>
      </c>
      <c r="AC27" s="233">
        <f t="shared" si="21"/>
        <v>0.20833333333333334</v>
      </c>
      <c r="AD27" s="237">
        <v>19</v>
      </c>
      <c r="AE27" s="233">
        <f t="shared" si="22"/>
        <v>0.79166666666666663</v>
      </c>
      <c r="AF27" s="75">
        <f>SUM(AB27,AD27)</f>
        <v>24</v>
      </c>
      <c r="AG27" s="6">
        <v>5</v>
      </c>
      <c r="AH27" s="233">
        <f t="shared" si="23"/>
        <v>0.20833333333333334</v>
      </c>
      <c r="AI27" s="243">
        <v>19</v>
      </c>
      <c r="AJ27" s="233">
        <f t="shared" si="24"/>
        <v>0.79166666666666663</v>
      </c>
      <c r="AK27" s="128">
        <f>SUM(AG27,AI27)</f>
        <v>24</v>
      </c>
      <c r="AL27" s="5">
        <v>5</v>
      </c>
      <c r="AM27" s="233">
        <f t="shared" ref="AM27:AM30" si="76">IF(AP27=0,0,AL27/AP27)</f>
        <v>0.20833333333333334</v>
      </c>
      <c r="AN27" s="237">
        <v>19</v>
      </c>
      <c r="AO27" s="233">
        <f t="shared" ref="AO27:AO30" si="77">IF(AP27=0,0,AN27/AP27)</f>
        <v>0.79166666666666663</v>
      </c>
      <c r="AP27" s="167">
        <f>SUM(AL27,AN27)</f>
        <v>24</v>
      </c>
      <c r="AQ27" s="6">
        <v>5</v>
      </c>
      <c r="AR27" s="233">
        <f t="shared" si="27"/>
        <v>0.20833333333333334</v>
      </c>
      <c r="AS27" s="243">
        <v>19</v>
      </c>
      <c r="AT27" s="233">
        <f t="shared" si="28"/>
        <v>0.79166666666666663</v>
      </c>
      <c r="AU27" s="128">
        <f>SUM(AQ27,AS27)</f>
        <v>24</v>
      </c>
      <c r="AV27" s="7">
        <v>5</v>
      </c>
      <c r="AW27" s="233">
        <f>AV27/AZ27</f>
        <v>0.20833333333333334</v>
      </c>
      <c r="AX27" s="7">
        <v>19</v>
      </c>
      <c r="AY27" s="233">
        <f>AX27/AZ27</f>
        <v>0.79166666666666663</v>
      </c>
      <c r="AZ27" s="75">
        <f>SUM(AV27,AX27)</f>
        <v>24</v>
      </c>
      <c r="BA27" s="6">
        <v>6</v>
      </c>
      <c r="BB27" s="233">
        <f t="shared" si="31"/>
        <v>0.24</v>
      </c>
      <c r="BC27" s="243">
        <v>19</v>
      </c>
      <c r="BD27" s="233">
        <f t="shared" si="32"/>
        <v>0.76</v>
      </c>
      <c r="BE27" s="128">
        <f>SUM(BA27,BC27)</f>
        <v>25</v>
      </c>
      <c r="BF27" s="119">
        <v>6</v>
      </c>
      <c r="BG27" s="233">
        <f t="shared" si="33"/>
        <v>0.24</v>
      </c>
      <c r="BH27" s="119">
        <v>19</v>
      </c>
      <c r="BI27" s="233">
        <f t="shared" si="34"/>
        <v>0.76</v>
      </c>
      <c r="BJ27" s="75">
        <f>BF27+BH27</f>
        <v>25</v>
      </c>
      <c r="BK27" s="139">
        <f t="shared" ref="BK27:BK30" si="78">BJ27-BE27</f>
        <v>0</v>
      </c>
      <c r="BL27" s="121">
        <f t="shared" ref="BL27:BL30" si="79">BJ27-G27</f>
        <v>2</v>
      </c>
    </row>
    <row r="28" spans="1:64" ht="19.5" customHeight="1" x14ac:dyDescent="0.2">
      <c r="A28" s="344"/>
      <c r="B28" s="8" t="s">
        <v>37</v>
      </c>
      <c r="C28" s="24">
        <v>13</v>
      </c>
      <c r="D28" s="172">
        <f t="shared" si="71"/>
        <v>0.39393939393939392</v>
      </c>
      <c r="E28" s="144">
        <v>20</v>
      </c>
      <c r="F28" s="234">
        <f t="shared" si="72"/>
        <v>0.60606060606060608</v>
      </c>
      <c r="G28" s="73">
        <f t="shared" ref="G28:G30" si="80">SUM(C28,E28)</f>
        <v>33</v>
      </c>
      <c r="H28" s="79">
        <v>15</v>
      </c>
      <c r="I28" s="172">
        <f t="shared" si="18"/>
        <v>0.41666666666666669</v>
      </c>
      <c r="J28" s="236">
        <v>21</v>
      </c>
      <c r="K28" s="172">
        <f t="shared" si="19"/>
        <v>0.58333333333333337</v>
      </c>
      <c r="L28" s="80">
        <f t="shared" ref="L28:L30" si="81">SUM(H28,J28)</f>
        <v>36</v>
      </c>
      <c r="M28" s="43">
        <v>16</v>
      </c>
      <c r="N28" s="172">
        <f t="shared" si="73"/>
        <v>0.42105263157894735</v>
      </c>
      <c r="O28" s="144">
        <v>22</v>
      </c>
      <c r="P28" s="172">
        <f t="shared" si="1"/>
        <v>0.57894736842105265</v>
      </c>
      <c r="Q28" s="129">
        <f>SUM(M28,O28)</f>
        <v>38</v>
      </c>
      <c r="R28" s="119">
        <v>16</v>
      </c>
      <c r="S28" s="172">
        <f t="shared" si="74"/>
        <v>0.42105263157894735</v>
      </c>
      <c r="T28" s="236">
        <v>22</v>
      </c>
      <c r="U28" s="172">
        <f t="shared" si="4"/>
        <v>0.57894736842105265</v>
      </c>
      <c r="V28" s="80">
        <f>SUM(R28,T28)</f>
        <v>38</v>
      </c>
      <c r="W28" s="120">
        <v>16</v>
      </c>
      <c r="X28" s="172">
        <f t="shared" si="75"/>
        <v>0.42105263157894735</v>
      </c>
      <c r="Y28" s="244">
        <v>22</v>
      </c>
      <c r="Z28" s="172">
        <f t="shared" si="7"/>
        <v>0.57894736842105265</v>
      </c>
      <c r="AA28" s="129">
        <f>SUM(W28,Y28)</f>
        <v>38</v>
      </c>
      <c r="AB28" s="119">
        <v>16</v>
      </c>
      <c r="AC28" s="172">
        <f t="shared" si="21"/>
        <v>0.42105263157894735</v>
      </c>
      <c r="AD28" s="236">
        <v>22</v>
      </c>
      <c r="AE28" s="172">
        <f t="shared" si="22"/>
        <v>0.57894736842105265</v>
      </c>
      <c r="AF28" s="80">
        <f t="shared" ref="AF28:AF30" si="82">SUM(AB28,AD28)</f>
        <v>38</v>
      </c>
      <c r="AG28" s="120">
        <v>16</v>
      </c>
      <c r="AH28" s="172">
        <f t="shared" si="23"/>
        <v>0.42105263157894735</v>
      </c>
      <c r="AI28" s="244">
        <v>22</v>
      </c>
      <c r="AJ28" s="172">
        <f t="shared" si="24"/>
        <v>0.57894736842105265</v>
      </c>
      <c r="AK28" s="129">
        <f t="shared" ref="AK28:AK30" si="83">SUM(AG28,AI28)</f>
        <v>38</v>
      </c>
      <c r="AL28" s="119">
        <v>16</v>
      </c>
      <c r="AM28" s="172">
        <f t="shared" si="76"/>
        <v>0.42105263157894735</v>
      </c>
      <c r="AN28" s="236">
        <v>22</v>
      </c>
      <c r="AO28" s="172">
        <f t="shared" si="77"/>
        <v>0.57894736842105265</v>
      </c>
      <c r="AP28" s="168">
        <f t="shared" ref="AP28:AP30" si="84">SUM(AL28,AN28)</f>
        <v>38</v>
      </c>
      <c r="AQ28" s="120">
        <v>16</v>
      </c>
      <c r="AR28" s="172">
        <f t="shared" si="27"/>
        <v>0.42105263157894735</v>
      </c>
      <c r="AS28" s="244">
        <v>22</v>
      </c>
      <c r="AT28" s="172">
        <f t="shared" si="28"/>
        <v>0.57894736842105265</v>
      </c>
      <c r="AU28" s="129">
        <f t="shared" ref="AU28:AU30" si="85">SUM(AQ28,AS28)</f>
        <v>38</v>
      </c>
      <c r="AV28" s="7">
        <v>16</v>
      </c>
      <c r="AW28" s="233">
        <f t="shared" ref="AW28:AW30" si="86">AV28/AZ28</f>
        <v>0.43243243243243246</v>
      </c>
      <c r="AX28" s="7">
        <v>21</v>
      </c>
      <c r="AY28" s="172">
        <f t="shared" si="65"/>
        <v>0.56756756756756754</v>
      </c>
      <c r="AZ28" s="80">
        <f t="shared" ref="AZ28:AZ30" si="87">SUM(AV28,AX28)</f>
        <v>37</v>
      </c>
      <c r="BA28" s="120">
        <v>16</v>
      </c>
      <c r="BB28" s="172">
        <f t="shared" si="31"/>
        <v>0.43243243243243246</v>
      </c>
      <c r="BC28" s="244">
        <v>21</v>
      </c>
      <c r="BD28" s="172">
        <f t="shared" si="32"/>
        <v>0.56756756756756754</v>
      </c>
      <c r="BE28" s="129">
        <f t="shared" ref="BE28:BE30" si="88">SUM(BA28,BC28)</f>
        <v>37</v>
      </c>
      <c r="BF28" s="119">
        <v>15</v>
      </c>
      <c r="BG28" s="233">
        <f t="shared" si="33"/>
        <v>0.41666666666666669</v>
      </c>
      <c r="BH28" s="119">
        <v>21</v>
      </c>
      <c r="BI28" s="172">
        <f t="shared" si="34"/>
        <v>0.58333333333333337</v>
      </c>
      <c r="BJ28" s="80">
        <f>BF28+BH28</f>
        <v>36</v>
      </c>
      <c r="BK28" s="139">
        <f t="shared" si="78"/>
        <v>-1</v>
      </c>
      <c r="BL28" s="121">
        <f t="shared" si="79"/>
        <v>3</v>
      </c>
    </row>
    <row r="29" spans="1:64" ht="19.5" customHeight="1" x14ac:dyDescent="0.2">
      <c r="A29" s="344"/>
      <c r="B29" s="8" t="s">
        <v>38</v>
      </c>
      <c r="C29" s="24">
        <v>58</v>
      </c>
      <c r="D29" s="172">
        <f t="shared" si="71"/>
        <v>0.40277777777777779</v>
      </c>
      <c r="E29" s="144">
        <v>86</v>
      </c>
      <c r="F29" s="234">
        <f t="shared" si="72"/>
        <v>0.59722222222222221</v>
      </c>
      <c r="G29" s="73">
        <f t="shared" si="80"/>
        <v>144</v>
      </c>
      <c r="H29" s="79">
        <v>58</v>
      </c>
      <c r="I29" s="172">
        <f t="shared" si="18"/>
        <v>0.40559440559440557</v>
      </c>
      <c r="J29" s="236">
        <v>85</v>
      </c>
      <c r="K29" s="172">
        <f t="shared" si="19"/>
        <v>0.59440559440559437</v>
      </c>
      <c r="L29" s="80">
        <f t="shared" si="81"/>
        <v>143</v>
      </c>
      <c r="M29" s="43">
        <v>60</v>
      </c>
      <c r="N29" s="172">
        <f t="shared" si="73"/>
        <v>0.41095890410958902</v>
      </c>
      <c r="O29" s="144">
        <v>86</v>
      </c>
      <c r="P29" s="172">
        <f t="shared" si="1"/>
        <v>0.58904109589041098</v>
      </c>
      <c r="Q29" s="129">
        <f>SUM(M29,O29)</f>
        <v>146</v>
      </c>
      <c r="R29" s="119">
        <v>61</v>
      </c>
      <c r="S29" s="172">
        <f t="shared" si="74"/>
        <v>0.41496598639455784</v>
      </c>
      <c r="T29" s="236">
        <v>86</v>
      </c>
      <c r="U29" s="172">
        <f t="shared" si="4"/>
        <v>0.58503401360544216</v>
      </c>
      <c r="V29" s="80">
        <f>SUM(R29,T29)</f>
        <v>147</v>
      </c>
      <c r="W29" s="120">
        <v>60</v>
      </c>
      <c r="X29" s="172">
        <f t="shared" si="75"/>
        <v>0.41379310344827586</v>
      </c>
      <c r="Y29" s="244">
        <v>85</v>
      </c>
      <c r="Z29" s="172">
        <f t="shared" si="7"/>
        <v>0.58620689655172409</v>
      </c>
      <c r="AA29" s="129">
        <f>SUM(W29,Y29)</f>
        <v>145</v>
      </c>
      <c r="AB29" s="119">
        <v>60</v>
      </c>
      <c r="AC29" s="172">
        <f t="shared" si="21"/>
        <v>0.41095890410958902</v>
      </c>
      <c r="AD29" s="236">
        <v>86</v>
      </c>
      <c r="AE29" s="172">
        <f t="shared" si="22"/>
        <v>0.58904109589041098</v>
      </c>
      <c r="AF29" s="80">
        <f t="shared" si="82"/>
        <v>146</v>
      </c>
      <c r="AG29" s="120">
        <v>59</v>
      </c>
      <c r="AH29" s="172">
        <f t="shared" si="23"/>
        <v>0.40689655172413791</v>
      </c>
      <c r="AI29" s="244">
        <v>86</v>
      </c>
      <c r="AJ29" s="172">
        <f t="shared" si="24"/>
        <v>0.59310344827586203</v>
      </c>
      <c r="AK29" s="129">
        <f t="shared" si="83"/>
        <v>145</v>
      </c>
      <c r="AL29" s="119">
        <v>59</v>
      </c>
      <c r="AM29" s="172">
        <f t="shared" si="76"/>
        <v>0.40972222222222221</v>
      </c>
      <c r="AN29" s="236">
        <v>85</v>
      </c>
      <c r="AO29" s="172">
        <f t="shared" si="77"/>
        <v>0.59027777777777779</v>
      </c>
      <c r="AP29" s="168">
        <f t="shared" si="84"/>
        <v>144</v>
      </c>
      <c r="AQ29" s="120">
        <v>59</v>
      </c>
      <c r="AR29" s="172">
        <f t="shared" si="27"/>
        <v>0.40972222222222221</v>
      </c>
      <c r="AS29" s="244">
        <v>85</v>
      </c>
      <c r="AT29" s="172">
        <f t="shared" si="28"/>
        <v>0.59027777777777779</v>
      </c>
      <c r="AU29" s="129">
        <f t="shared" si="85"/>
        <v>144</v>
      </c>
      <c r="AV29" s="7">
        <v>58</v>
      </c>
      <c r="AW29" s="233">
        <f t="shared" si="86"/>
        <v>0.40845070422535212</v>
      </c>
      <c r="AX29" s="7">
        <v>84</v>
      </c>
      <c r="AY29" s="172">
        <f t="shared" si="65"/>
        <v>0.59154929577464788</v>
      </c>
      <c r="AZ29" s="80">
        <f t="shared" si="87"/>
        <v>142</v>
      </c>
      <c r="BA29" s="120">
        <v>58</v>
      </c>
      <c r="BB29" s="172">
        <f t="shared" si="31"/>
        <v>0.40845070422535212</v>
      </c>
      <c r="BC29" s="244">
        <v>84</v>
      </c>
      <c r="BD29" s="172">
        <f t="shared" si="32"/>
        <v>0.59154929577464788</v>
      </c>
      <c r="BE29" s="129">
        <f t="shared" si="88"/>
        <v>142</v>
      </c>
      <c r="BF29" s="119">
        <v>57</v>
      </c>
      <c r="BG29" s="233">
        <f t="shared" si="33"/>
        <v>0.40425531914893614</v>
      </c>
      <c r="BH29" s="119">
        <v>84</v>
      </c>
      <c r="BI29" s="172">
        <f t="shared" si="34"/>
        <v>0.5957446808510638</v>
      </c>
      <c r="BJ29" s="80">
        <f t="shared" ref="BJ29:BJ30" si="89">BF29+BH29</f>
        <v>141</v>
      </c>
      <c r="BK29" s="139">
        <f t="shared" si="78"/>
        <v>-1</v>
      </c>
      <c r="BL29" s="121">
        <f t="shared" si="79"/>
        <v>-3</v>
      </c>
    </row>
    <row r="30" spans="1:64" s="106" customFormat="1" ht="21" customHeight="1" thickBot="1" x14ac:dyDescent="0.25">
      <c r="A30" s="345"/>
      <c r="B30" s="68" t="s">
        <v>39</v>
      </c>
      <c r="C30" s="142">
        <v>16</v>
      </c>
      <c r="D30" s="172">
        <f t="shared" si="71"/>
        <v>0.61538461538461542</v>
      </c>
      <c r="E30" s="235">
        <v>10</v>
      </c>
      <c r="F30" s="234">
        <f t="shared" si="72"/>
        <v>0.38461538461538464</v>
      </c>
      <c r="G30" s="73">
        <f t="shared" si="80"/>
        <v>26</v>
      </c>
      <c r="H30" s="79">
        <v>17</v>
      </c>
      <c r="I30" s="172">
        <f t="shared" si="18"/>
        <v>0.6071428571428571</v>
      </c>
      <c r="J30" s="236">
        <v>11</v>
      </c>
      <c r="K30" s="172">
        <f t="shared" si="19"/>
        <v>0.39285714285714285</v>
      </c>
      <c r="L30" s="166">
        <f t="shared" si="81"/>
        <v>28</v>
      </c>
      <c r="M30" s="127">
        <v>18</v>
      </c>
      <c r="N30" s="172">
        <f t="shared" si="73"/>
        <v>0.5</v>
      </c>
      <c r="O30" s="235">
        <v>18</v>
      </c>
      <c r="P30" s="172">
        <f t="shared" si="1"/>
        <v>0.5</v>
      </c>
      <c r="Q30" s="165">
        <f>SUM(M30,O30)</f>
        <v>36</v>
      </c>
      <c r="R30" s="119">
        <v>26</v>
      </c>
      <c r="S30" s="172">
        <f t="shared" si="74"/>
        <v>0.49056603773584906</v>
      </c>
      <c r="T30" s="236">
        <v>27</v>
      </c>
      <c r="U30" s="172">
        <f t="shared" si="4"/>
        <v>0.50943396226415094</v>
      </c>
      <c r="V30" s="166">
        <f>SUM(R30,T30)</f>
        <v>53</v>
      </c>
      <c r="W30" s="120">
        <v>27</v>
      </c>
      <c r="X30" s="172">
        <f t="shared" si="75"/>
        <v>0.5</v>
      </c>
      <c r="Y30" s="244">
        <v>27</v>
      </c>
      <c r="Z30" s="172">
        <f t="shared" si="7"/>
        <v>0.5</v>
      </c>
      <c r="AA30" s="165">
        <f>SUM(W30,Y30)</f>
        <v>54</v>
      </c>
      <c r="AB30" s="119">
        <v>26</v>
      </c>
      <c r="AC30" s="172">
        <f t="shared" si="21"/>
        <v>0.5</v>
      </c>
      <c r="AD30" s="236">
        <v>26</v>
      </c>
      <c r="AE30" s="172">
        <f t="shared" si="22"/>
        <v>0.5</v>
      </c>
      <c r="AF30" s="166">
        <f t="shared" si="82"/>
        <v>52</v>
      </c>
      <c r="AG30" s="127">
        <v>27</v>
      </c>
      <c r="AH30" s="172">
        <f t="shared" si="23"/>
        <v>0.50943396226415094</v>
      </c>
      <c r="AI30" s="235">
        <v>26</v>
      </c>
      <c r="AJ30" s="172">
        <f t="shared" si="24"/>
        <v>0.49056603773584906</v>
      </c>
      <c r="AK30" s="165">
        <f t="shared" si="83"/>
        <v>53</v>
      </c>
      <c r="AL30" s="119">
        <v>27</v>
      </c>
      <c r="AM30" s="172">
        <f t="shared" si="76"/>
        <v>0.50943396226415094</v>
      </c>
      <c r="AN30" s="236">
        <v>26</v>
      </c>
      <c r="AO30" s="172">
        <f t="shared" si="77"/>
        <v>0.49056603773584906</v>
      </c>
      <c r="AP30" s="169">
        <f t="shared" si="84"/>
        <v>53</v>
      </c>
      <c r="AQ30" s="127">
        <v>27</v>
      </c>
      <c r="AR30" s="172">
        <f t="shared" si="27"/>
        <v>0.5</v>
      </c>
      <c r="AS30" s="235">
        <v>27</v>
      </c>
      <c r="AT30" s="172">
        <f t="shared" si="28"/>
        <v>0.5</v>
      </c>
      <c r="AU30" s="165">
        <f t="shared" si="85"/>
        <v>54</v>
      </c>
      <c r="AV30" s="111">
        <v>30</v>
      </c>
      <c r="AW30" s="233">
        <f t="shared" si="86"/>
        <v>0.52631578947368418</v>
      </c>
      <c r="AX30" s="111">
        <v>27</v>
      </c>
      <c r="AY30" s="172">
        <f t="shared" si="65"/>
        <v>0.47368421052631576</v>
      </c>
      <c r="AZ30" s="166">
        <f t="shared" si="87"/>
        <v>57</v>
      </c>
      <c r="BA30" s="127">
        <v>30</v>
      </c>
      <c r="BB30" s="172">
        <f t="shared" si="31"/>
        <v>0.5357142857142857</v>
      </c>
      <c r="BC30" s="235">
        <v>26</v>
      </c>
      <c r="BD30" s="172">
        <f t="shared" si="32"/>
        <v>0.4642857142857143</v>
      </c>
      <c r="BE30" s="165">
        <f t="shared" si="88"/>
        <v>56</v>
      </c>
      <c r="BF30" s="119">
        <v>31</v>
      </c>
      <c r="BG30" s="233">
        <f t="shared" si="33"/>
        <v>0.5535714285714286</v>
      </c>
      <c r="BH30" s="119">
        <v>25</v>
      </c>
      <c r="BI30" s="172">
        <f t="shared" si="34"/>
        <v>0.44642857142857145</v>
      </c>
      <c r="BJ30" s="166">
        <f t="shared" si="89"/>
        <v>56</v>
      </c>
      <c r="BK30" s="139">
        <f>BJ30-BE30</f>
        <v>0</v>
      </c>
      <c r="BL30" s="121">
        <f t="shared" si="79"/>
        <v>30</v>
      </c>
    </row>
    <row r="31" spans="1:64" ht="16.5" customHeight="1" thickBot="1" x14ac:dyDescent="0.25">
      <c r="A31" s="13"/>
      <c r="B31" s="69" t="s">
        <v>40</v>
      </c>
      <c r="C31" s="84">
        <f>SUM(C27:C30)</f>
        <v>91</v>
      </c>
      <c r="D31" s="185">
        <f t="shared" si="71"/>
        <v>0.40265486725663718</v>
      </c>
      <c r="E31" s="85">
        <f>SUM(E27:E30)</f>
        <v>135</v>
      </c>
      <c r="F31" s="185">
        <f t="shared" si="72"/>
        <v>0.59734513274336287</v>
      </c>
      <c r="G31" s="107">
        <f>SUM(G27:G30)</f>
        <v>226</v>
      </c>
      <c r="H31" s="87">
        <f t="shared" ref="H31:AZ31" si="90">SUM(H27:H30)</f>
        <v>94</v>
      </c>
      <c r="I31" s="185">
        <f t="shared" si="18"/>
        <v>0.40869565217391307</v>
      </c>
      <c r="J31" s="88">
        <f t="shared" si="90"/>
        <v>136</v>
      </c>
      <c r="K31" s="185">
        <f t="shared" si="19"/>
        <v>0.59130434782608698</v>
      </c>
      <c r="L31" s="108">
        <f t="shared" si="90"/>
        <v>230</v>
      </c>
      <c r="M31" s="89">
        <f t="shared" si="90"/>
        <v>99</v>
      </c>
      <c r="N31" s="185">
        <f t="shared" si="73"/>
        <v>0.40573770491803279</v>
      </c>
      <c r="O31" s="88">
        <f t="shared" si="90"/>
        <v>145</v>
      </c>
      <c r="P31" s="185">
        <f t="shared" si="1"/>
        <v>0.59426229508196726</v>
      </c>
      <c r="Q31" s="108">
        <f t="shared" si="90"/>
        <v>244</v>
      </c>
      <c r="R31" s="89">
        <f t="shared" si="90"/>
        <v>108</v>
      </c>
      <c r="S31" s="185">
        <f t="shared" si="74"/>
        <v>0.41221374045801529</v>
      </c>
      <c r="T31" s="88">
        <f t="shared" si="90"/>
        <v>154</v>
      </c>
      <c r="U31" s="185">
        <f t="shared" si="4"/>
        <v>0.58778625954198471</v>
      </c>
      <c r="V31" s="61">
        <f t="shared" si="90"/>
        <v>262</v>
      </c>
      <c r="W31" s="89">
        <f t="shared" si="90"/>
        <v>108</v>
      </c>
      <c r="X31" s="185">
        <f t="shared" si="75"/>
        <v>0.41379310344827586</v>
      </c>
      <c r="Y31" s="88">
        <f t="shared" si="90"/>
        <v>153</v>
      </c>
      <c r="Z31" s="185">
        <f t="shared" si="7"/>
        <v>0.58620689655172409</v>
      </c>
      <c r="AA31" s="61">
        <f t="shared" si="90"/>
        <v>261</v>
      </c>
      <c r="AB31" s="89">
        <f t="shared" si="90"/>
        <v>107</v>
      </c>
      <c r="AC31" s="185">
        <f t="shared" si="21"/>
        <v>0.41153846153846152</v>
      </c>
      <c r="AD31" s="88">
        <f t="shared" si="90"/>
        <v>153</v>
      </c>
      <c r="AE31" s="185">
        <f t="shared" si="22"/>
        <v>0.58846153846153848</v>
      </c>
      <c r="AF31" s="61">
        <f t="shared" si="90"/>
        <v>260</v>
      </c>
      <c r="AG31" s="89">
        <f t="shared" si="90"/>
        <v>107</v>
      </c>
      <c r="AH31" s="185">
        <f t="shared" si="23"/>
        <v>0.41153846153846152</v>
      </c>
      <c r="AI31" s="88">
        <f t="shared" si="90"/>
        <v>153</v>
      </c>
      <c r="AJ31" s="185">
        <f t="shared" si="24"/>
        <v>0.58846153846153848</v>
      </c>
      <c r="AK31" s="61">
        <f>SUM(AK27:AK30)</f>
        <v>260</v>
      </c>
      <c r="AL31" s="89">
        <f t="shared" si="90"/>
        <v>107</v>
      </c>
      <c r="AM31" s="185">
        <f t="shared" si="39"/>
        <v>0.41312741312741313</v>
      </c>
      <c r="AN31" s="88">
        <f t="shared" si="90"/>
        <v>152</v>
      </c>
      <c r="AO31" s="185">
        <f t="shared" si="40"/>
        <v>0.58687258687258692</v>
      </c>
      <c r="AP31" s="61">
        <f t="shared" si="90"/>
        <v>259</v>
      </c>
      <c r="AQ31" s="89">
        <f t="shared" si="90"/>
        <v>107</v>
      </c>
      <c r="AR31" s="185">
        <f t="shared" si="27"/>
        <v>0.41153846153846152</v>
      </c>
      <c r="AS31" s="88">
        <f t="shared" si="90"/>
        <v>153</v>
      </c>
      <c r="AT31" s="185">
        <f t="shared" si="28"/>
        <v>0.58846153846153848</v>
      </c>
      <c r="AU31" s="126">
        <f t="shared" si="90"/>
        <v>260</v>
      </c>
      <c r="AV31" s="87">
        <f t="shared" si="90"/>
        <v>109</v>
      </c>
      <c r="AW31" s="185">
        <f t="shared" ref="AW31" si="91">AV31/AX31</f>
        <v>0.72185430463576161</v>
      </c>
      <c r="AX31" s="90">
        <f t="shared" si="90"/>
        <v>151</v>
      </c>
      <c r="AY31" s="185">
        <f t="shared" si="65"/>
        <v>0.58076923076923082</v>
      </c>
      <c r="AZ31" s="61">
        <f t="shared" si="90"/>
        <v>260</v>
      </c>
      <c r="BA31" s="89">
        <f t="shared" ref="BA31:BE31" si="92">SUM(BA27:BA30)</f>
        <v>110</v>
      </c>
      <c r="BB31" s="185">
        <f t="shared" si="31"/>
        <v>0.42307692307692307</v>
      </c>
      <c r="BC31" s="88">
        <f t="shared" si="92"/>
        <v>150</v>
      </c>
      <c r="BD31" s="185">
        <f t="shared" si="32"/>
        <v>0.57692307692307687</v>
      </c>
      <c r="BE31" s="126">
        <f t="shared" si="92"/>
        <v>260</v>
      </c>
      <c r="BF31" s="132">
        <f>SUM(BF27:BF30)</f>
        <v>109</v>
      </c>
      <c r="BG31" s="185">
        <f t="shared" si="33"/>
        <v>0.42248062015503873</v>
      </c>
      <c r="BH31" s="90">
        <f t="shared" ref="BH31:BJ31" si="93">SUM(BH27:BH30)</f>
        <v>149</v>
      </c>
      <c r="BI31" s="185">
        <f t="shared" si="34"/>
        <v>0.57751937984496127</v>
      </c>
      <c r="BJ31" s="126">
        <f t="shared" si="93"/>
        <v>258</v>
      </c>
      <c r="BK31" s="70">
        <f>SUM(BK27:BK30)</f>
        <v>-2</v>
      </c>
      <c r="BL31" s="254">
        <f>SUM(BL27:BL30)</f>
        <v>32</v>
      </c>
    </row>
    <row r="32" spans="1:64" ht="20.100000000000001" customHeight="1" x14ac:dyDescent="0.2">
      <c r="A32" s="333" t="s">
        <v>41</v>
      </c>
      <c r="B32" s="8" t="s">
        <v>36</v>
      </c>
      <c r="C32" s="141">
        <v>3</v>
      </c>
      <c r="D32" s="233">
        <f t="shared" si="71"/>
        <v>0.5</v>
      </c>
      <c r="E32" s="144">
        <v>3</v>
      </c>
      <c r="F32" s="234">
        <f t="shared" si="72"/>
        <v>0.5</v>
      </c>
      <c r="G32" s="78">
        <f>SUM(C32,E32)</f>
        <v>6</v>
      </c>
      <c r="H32" s="79">
        <v>3</v>
      </c>
      <c r="I32" s="233">
        <f t="shared" si="18"/>
        <v>0.5</v>
      </c>
      <c r="J32" s="236">
        <v>3</v>
      </c>
      <c r="K32" s="233">
        <f t="shared" si="19"/>
        <v>0.5</v>
      </c>
      <c r="L32" s="80">
        <f>SUM(H32,J32)</f>
        <v>6</v>
      </c>
      <c r="M32" s="43">
        <v>2</v>
      </c>
      <c r="N32" s="233">
        <f t="shared" si="73"/>
        <v>0.4</v>
      </c>
      <c r="O32" s="144">
        <v>3</v>
      </c>
      <c r="P32" s="233">
        <f t="shared" si="1"/>
        <v>0.6</v>
      </c>
      <c r="Q32" s="81">
        <f>SUM(M32,O32)</f>
        <v>5</v>
      </c>
      <c r="R32" s="119">
        <v>2</v>
      </c>
      <c r="S32" s="233">
        <f t="shared" si="74"/>
        <v>0.4</v>
      </c>
      <c r="T32" s="236">
        <v>3</v>
      </c>
      <c r="U32" s="233">
        <f t="shared" si="4"/>
        <v>0.6</v>
      </c>
      <c r="V32" s="80">
        <f>SUM(R32,T32)</f>
        <v>5</v>
      </c>
      <c r="W32" s="120">
        <v>2</v>
      </c>
      <c r="X32" s="233">
        <f t="shared" si="75"/>
        <v>0.4</v>
      </c>
      <c r="Y32" s="244">
        <v>3</v>
      </c>
      <c r="Z32" s="233">
        <f t="shared" si="7"/>
        <v>0.6</v>
      </c>
      <c r="AA32" s="81">
        <f>SUM(W32,Y32)</f>
        <v>5</v>
      </c>
      <c r="AB32" s="119">
        <v>2</v>
      </c>
      <c r="AC32" s="233">
        <f t="shared" si="21"/>
        <v>0.4</v>
      </c>
      <c r="AD32" s="236">
        <v>3</v>
      </c>
      <c r="AE32" s="233">
        <f t="shared" si="22"/>
        <v>0.6</v>
      </c>
      <c r="AF32" s="80">
        <f>SUM(AB32,AD32)</f>
        <v>5</v>
      </c>
      <c r="AG32" s="120">
        <v>2</v>
      </c>
      <c r="AH32" s="233">
        <f t="shared" si="23"/>
        <v>0.4</v>
      </c>
      <c r="AI32" s="244">
        <v>3</v>
      </c>
      <c r="AJ32" s="233">
        <f t="shared" si="24"/>
        <v>0.6</v>
      </c>
      <c r="AK32" s="81">
        <f>SUM(AG32,AI32)</f>
        <v>5</v>
      </c>
      <c r="AL32" s="119">
        <v>2</v>
      </c>
      <c r="AM32" s="233">
        <f t="shared" ref="AM32:AM35" si="94">IF(AP32=0,0,AL32/AP32)</f>
        <v>0.4</v>
      </c>
      <c r="AN32" s="236">
        <v>3</v>
      </c>
      <c r="AO32" s="233">
        <f t="shared" ref="AO32:AO35" si="95">IF(AP32=0,0,AN32/AP32)</f>
        <v>0.6</v>
      </c>
      <c r="AP32" s="80">
        <f>SUM(AL32,AN32)</f>
        <v>5</v>
      </c>
      <c r="AQ32" s="120">
        <v>2</v>
      </c>
      <c r="AR32" s="233">
        <f t="shared" si="27"/>
        <v>0.4</v>
      </c>
      <c r="AS32" s="244">
        <v>3</v>
      </c>
      <c r="AT32" s="233">
        <f t="shared" si="28"/>
        <v>0.6</v>
      </c>
      <c r="AU32" s="129">
        <f>SUM(AQ32,AS32)</f>
        <v>5</v>
      </c>
      <c r="AV32" s="7">
        <v>2</v>
      </c>
      <c r="AW32" s="233">
        <f>AV32/AZ32</f>
        <v>0.4</v>
      </c>
      <c r="AX32" s="7">
        <v>3</v>
      </c>
      <c r="AY32" s="233">
        <f t="shared" si="65"/>
        <v>0.6</v>
      </c>
      <c r="AZ32" s="80">
        <f>SUM(AV32,AX32)</f>
        <v>5</v>
      </c>
      <c r="BA32" s="120">
        <v>1</v>
      </c>
      <c r="BB32" s="233">
        <f t="shared" si="31"/>
        <v>0.25</v>
      </c>
      <c r="BC32" s="244">
        <v>3</v>
      </c>
      <c r="BD32" s="233">
        <f t="shared" si="32"/>
        <v>0.75</v>
      </c>
      <c r="BE32" s="129">
        <f>SUM(BA32,BC32)</f>
        <v>4</v>
      </c>
      <c r="BF32" s="119">
        <v>1</v>
      </c>
      <c r="BG32" s="233">
        <f t="shared" si="33"/>
        <v>0.25</v>
      </c>
      <c r="BH32" s="119">
        <v>3</v>
      </c>
      <c r="BI32" s="233">
        <f t="shared" si="34"/>
        <v>0.75</v>
      </c>
      <c r="BJ32" s="80">
        <f>BF32+BH32</f>
        <v>4</v>
      </c>
      <c r="BK32" s="139">
        <f t="shared" ref="BK32:BK35" si="96">BJ32-BE32</f>
        <v>0</v>
      </c>
      <c r="BL32" s="121">
        <f>BJ32-G32</f>
        <v>-2</v>
      </c>
    </row>
    <row r="33" spans="1:67" ht="20.100000000000001" customHeight="1" x14ac:dyDescent="0.2">
      <c r="A33" s="334"/>
      <c r="B33" s="8" t="s">
        <v>37</v>
      </c>
      <c r="C33" s="24">
        <v>16</v>
      </c>
      <c r="D33" s="172">
        <f t="shared" si="71"/>
        <v>0.8</v>
      </c>
      <c r="E33" s="144">
        <v>4</v>
      </c>
      <c r="F33" s="234">
        <f t="shared" si="72"/>
        <v>0.2</v>
      </c>
      <c r="G33" s="78">
        <f t="shared" ref="G33:G35" si="97">SUM(C33,E33)</f>
        <v>20</v>
      </c>
      <c r="H33" s="79">
        <v>14</v>
      </c>
      <c r="I33" s="172">
        <f t="shared" si="18"/>
        <v>0.875</v>
      </c>
      <c r="J33" s="236">
        <v>2</v>
      </c>
      <c r="K33" s="172">
        <f t="shared" si="19"/>
        <v>0.125</v>
      </c>
      <c r="L33" s="80">
        <f t="shared" ref="L33:L35" si="98">SUM(H33,J33)</f>
        <v>16</v>
      </c>
      <c r="M33" s="43">
        <v>13</v>
      </c>
      <c r="N33" s="172">
        <f t="shared" si="73"/>
        <v>0.9285714285714286</v>
      </c>
      <c r="O33" s="144">
        <v>1</v>
      </c>
      <c r="P33" s="172">
        <f t="shared" si="1"/>
        <v>7.1428571428571425E-2</v>
      </c>
      <c r="Q33" s="129">
        <f>SUM(M33,O33)</f>
        <v>14</v>
      </c>
      <c r="R33" s="119">
        <v>13</v>
      </c>
      <c r="S33" s="172">
        <f t="shared" si="74"/>
        <v>0.9285714285714286</v>
      </c>
      <c r="T33" s="236">
        <v>1</v>
      </c>
      <c r="U33" s="172">
        <f t="shared" si="4"/>
        <v>7.1428571428571425E-2</v>
      </c>
      <c r="V33" s="80">
        <f>SUM(R33,T33)</f>
        <v>14</v>
      </c>
      <c r="W33" s="120">
        <v>13</v>
      </c>
      <c r="X33" s="172">
        <f t="shared" si="75"/>
        <v>0.9285714285714286</v>
      </c>
      <c r="Y33" s="244">
        <v>1</v>
      </c>
      <c r="Z33" s="172">
        <f t="shared" si="7"/>
        <v>7.1428571428571425E-2</v>
      </c>
      <c r="AA33" s="129">
        <f>SUM(W33,Y33)</f>
        <v>14</v>
      </c>
      <c r="AB33" s="119">
        <v>13</v>
      </c>
      <c r="AC33" s="172">
        <f t="shared" si="21"/>
        <v>0.9285714285714286</v>
      </c>
      <c r="AD33" s="236">
        <v>1</v>
      </c>
      <c r="AE33" s="172">
        <f t="shared" si="22"/>
        <v>7.1428571428571425E-2</v>
      </c>
      <c r="AF33" s="80">
        <f t="shared" ref="AF33:AF35" si="99">SUM(AB33,AD33)</f>
        <v>14</v>
      </c>
      <c r="AG33" s="120">
        <v>13</v>
      </c>
      <c r="AH33" s="172">
        <f t="shared" si="23"/>
        <v>0.9285714285714286</v>
      </c>
      <c r="AI33" s="244">
        <v>1</v>
      </c>
      <c r="AJ33" s="172">
        <f t="shared" si="24"/>
        <v>7.1428571428571425E-2</v>
      </c>
      <c r="AK33" s="129">
        <f t="shared" ref="AK33:AK35" si="100">SUM(AG33,AI33)</f>
        <v>14</v>
      </c>
      <c r="AL33" s="119">
        <v>13</v>
      </c>
      <c r="AM33" s="172">
        <f t="shared" si="94"/>
        <v>0.9285714285714286</v>
      </c>
      <c r="AN33" s="236">
        <v>1</v>
      </c>
      <c r="AO33" s="172">
        <f t="shared" si="95"/>
        <v>7.1428571428571425E-2</v>
      </c>
      <c r="AP33" s="80">
        <f t="shared" ref="AP33:AP35" si="101">SUM(AL33,AN33)</f>
        <v>14</v>
      </c>
      <c r="AQ33" s="120">
        <v>13</v>
      </c>
      <c r="AR33" s="172">
        <f t="shared" si="27"/>
        <v>0.9285714285714286</v>
      </c>
      <c r="AS33" s="244">
        <v>1</v>
      </c>
      <c r="AT33" s="172">
        <f t="shared" si="28"/>
        <v>7.1428571428571425E-2</v>
      </c>
      <c r="AU33" s="129">
        <f t="shared" ref="AU33:AU35" si="102">SUM(AQ33,AS33)</f>
        <v>14</v>
      </c>
      <c r="AV33" s="7">
        <v>13</v>
      </c>
      <c r="AW33" s="233">
        <f t="shared" ref="AW33:AW35" si="103">AV33/AZ33</f>
        <v>0.9285714285714286</v>
      </c>
      <c r="AX33" s="7">
        <v>1</v>
      </c>
      <c r="AY33" s="172">
        <f t="shared" si="65"/>
        <v>7.1428571428571425E-2</v>
      </c>
      <c r="AZ33" s="80">
        <f t="shared" ref="AZ33:AZ35" si="104">SUM(AV33,AX33)</f>
        <v>14</v>
      </c>
      <c r="BA33" s="120">
        <v>13</v>
      </c>
      <c r="BB33" s="172">
        <f t="shared" si="31"/>
        <v>0.9285714285714286</v>
      </c>
      <c r="BC33" s="244">
        <v>1</v>
      </c>
      <c r="BD33" s="172">
        <f t="shared" si="32"/>
        <v>7.1428571428571425E-2</v>
      </c>
      <c r="BE33" s="129">
        <f t="shared" ref="BE33:BE35" si="105">SUM(BA33,BC33)</f>
        <v>14</v>
      </c>
      <c r="BF33" s="119">
        <v>13</v>
      </c>
      <c r="BG33" s="233">
        <f t="shared" si="33"/>
        <v>0.9285714285714286</v>
      </c>
      <c r="BH33" s="119">
        <v>1</v>
      </c>
      <c r="BI33" s="172">
        <f t="shared" si="34"/>
        <v>7.1428571428571425E-2</v>
      </c>
      <c r="BJ33" s="80">
        <f>BF33+BH33</f>
        <v>14</v>
      </c>
      <c r="BK33" s="139">
        <f t="shared" si="96"/>
        <v>0</v>
      </c>
      <c r="BL33" s="121">
        <f t="shared" ref="BL33:BL35" si="106">BJ33-G33</f>
        <v>-6</v>
      </c>
    </row>
    <row r="34" spans="1:67" ht="20.100000000000001" customHeight="1" x14ac:dyDescent="0.2">
      <c r="A34" s="334"/>
      <c r="B34" s="8" t="s">
        <v>38</v>
      </c>
      <c r="C34" s="24">
        <v>4</v>
      </c>
      <c r="D34" s="172">
        <f t="shared" si="71"/>
        <v>0.26666666666666666</v>
      </c>
      <c r="E34" s="144">
        <v>11</v>
      </c>
      <c r="F34" s="234">
        <f t="shared" si="72"/>
        <v>0.73333333333333328</v>
      </c>
      <c r="G34" s="78">
        <f t="shared" si="97"/>
        <v>15</v>
      </c>
      <c r="H34" s="79">
        <v>3</v>
      </c>
      <c r="I34" s="172">
        <f t="shared" si="18"/>
        <v>0.25</v>
      </c>
      <c r="J34" s="236">
        <v>9</v>
      </c>
      <c r="K34" s="172">
        <f t="shared" si="19"/>
        <v>0.75</v>
      </c>
      <c r="L34" s="80">
        <f t="shared" si="98"/>
        <v>12</v>
      </c>
      <c r="M34" s="43">
        <v>3</v>
      </c>
      <c r="N34" s="172">
        <f t="shared" si="73"/>
        <v>0.27272727272727271</v>
      </c>
      <c r="O34" s="144">
        <v>8</v>
      </c>
      <c r="P34" s="172">
        <f t="shared" si="1"/>
        <v>0.72727272727272729</v>
      </c>
      <c r="Q34" s="129">
        <f>SUM(M34,O34)</f>
        <v>11</v>
      </c>
      <c r="R34" s="119">
        <v>2</v>
      </c>
      <c r="S34" s="172">
        <f t="shared" si="74"/>
        <v>0.2</v>
      </c>
      <c r="T34" s="236">
        <v>8</v>
      </c>
      <c r="U34" s="172">
        <f t="shared" si="4"/>
        <v>0.8</v>
      </c>
      <c r="V34" s="80">
        <f>SUM(R34,T34)</f>
        <v>10</v>
      </c>
      <c r="W34" s="120">
        <v>1</v>
      </c>
      <c r="X34" s="172">
        <f t="shared" si="75"/>
        <v>8.3333333333333329E-2</v>
      </c>
      <c r="Y34" s="244">
        <v>11</v>
      </c>
      <c r="Z34" s="172">
        <f t="shared" si="7"/>
        <v>0.91666666666666663</v>
      </c>
      <c r="AA34" s="129">
        <f>SUM(W34,Y34)</f>
        <v>12</v>
      </c>
      <c r="AB34" s="119">
        <v>1</v>
      </c>
      <c r="AC34" s="172">
        <f t="shared" si="21"/>
        <v>8.3333333333333329E-2</v>
      </c>
      <c r="AD34" s="236">
        <v>11</v>
      </c>
      <c r="AE34" s="172">
        <f t="shared" si="22"/>
        <v>0.91666666666666663</v>
      </c>
      <c r="AF34" s="80">
        <f t="shared" si="99"/>
        <v>12</v>
      </c>
      <c r="AG34" s="120">
        <v>1</v>
      </c>
      <c r="AH34" s="172">
        <f t="shared" si="23"/>
        <v>9.0909090909090912E-2</v>
      </c>
      <c r="AI34" s="244">
        <v>10</v>
      </c>
      <c r="AJ34" s="172">
        <f t="shared" si="24"/>
        <v>0.90909090909090906</v>
      </c>
      <c r="AK34" s="129">
        <f t="shared" si="100"/>
        <v>11</v>
      </c>
      <c r="AL34" s="119">
        <v>1</v>
      </c>
      <c r="AM34" s="172">
        <f t="shared" si="94"/>
        <v>0.1111111111111111</v>
      </c>
      <c r="AN34" s="236">
        <v>8</v>
      </c>
      <c r="AO34" s="172">
        <f t="shared" si="95"/>
        <v>0.88888888888888884</v>
      </c>
      <c r="AP34" s="80">
        <f t="shared" si="101"/>
        <v>9</v>
      </c>
      <c r="AQ34" s="120">
        <v>1</v>
      </c>
      <c r="AR34" s="172">
        <f t="shared" si="27"/>
        <v>8.3333333333333329E-2</v>
      </c>
      <c r="AS34" s="244">
        <v>11</v>
      </c>
      <c r="AT34" s="172">
        <f t="shared" si="28"/>
        <v>0.91666666666666663</v>
      </c>
      <c r="AU34" s="129">
        <f t="shared" si="102"/>
        <v>12</v>
      </c>
      <c r="AV34" s="7">
        <v>1</v>
      </c>
      <c r="AW34" s="233">
        <f t="shared" si="103"/>
        <v>8.3333333333333329E-2</v>
      </c>
      <c r="AX34" s="7">
        <v>11</v>
      </c>
      <c r="AY34" s="172">
        <f t="shared" si="65"/>
        <v>0.91666666666666663</v>
      </c>
      <c r="AZ34" s="80">
        <f t="shared" si="104"/>
        <v>12</v>
      </c>
      <c r="BA34" s="120">
        <v>1</v>
      </c>
      <c r="BB34" s="172">
        <f t="shared" si="31"/>
        <v>8.3333333333333329E-2</v>
      </c>
      <c r="BC34" s="244">
        <v>11</v>
      </c>
      <c r="BD34" s="172">
        <f t="shared" si="32"/>
        <v>0.91666666666666663</v>
      </c>
      <c r="BE34" s="129">
        <f t="shared" si="105"/>
        <v>12</v>
      </c>
      <c r="BF34" s="119">
        <v>1</v>
      </c>
      <c r="BG34" s="233">
        <f t="shared" si="33"/>
        <v>0.1</v>
      </c>
      <c r="BH34" s="119">
        <v>9</v>
      </c>
      <c r="BI34" s="172">
        <f t="shared" si="34"/>
        <v>0.9</v>
      </c>
      <c r="BJ34" s="80">
        <f t="shared" ref="BJ34:BJ35" si="107">BF34+BH34</f>
        <v>10</v>
      </c>
      <c r="BK34" s="139">
        <f t="shared" si="96"/>
        <v>-2</v>
      </c>
      <c r="BL34" s="121">
        <f t="shared" si="106"/>
        <v>-5</v>
      </c>
    </row>
    <row r="35" spans="1:67" s="106" customFormat="1" ht="20.100000000000001" customHeight="1" thickBot="1" x14ac:dyDescent="0.25">
      <c r="A35" s="335"/>
      <c r="B35" s="68" t="s">
        <v>39</v>
      </c>
      <c r="C35" s="142">
        <v>56</v>
      </c>
      <c r="D35" s="172">
        <f t="shared" si="71"/>
        <v>0.53333333333333333</v>
      </c>
      <c r="E35" s="235">
        <v>49</v>
      </c>
      <c r="F35" s="234">
        <f t="shared" si="72"/>
        <v>0.46666666666666667</v>
      </c>
      <c r="G35" s="78">
        <f t="shared" si="97"/>
        <v>105</v>
      </c>
      <c r="H35" s="79">
        <v>58</v>
      </c>
      <c r="I35" s="172">
        <f t="shared" si="18"/>
        <v>0.52727272727272723</v>
      </c>
      <c r="J35" s="236">
        <v>52</v>
      </c>
      <c r="K35" s="172">
        <f t="shared" si="19"/>
        <v>0.47272727272727272</v>
      </c>
      <c r="L35" s="80">
        <f t="shared" si="98"/>
        <v>110</v>
      </c>
      <c r="M35" s="127">
        <v>55</v>
      </c>
      <c r="N35" s="172">
        <f t="shared" si="73"/>
        <v>0.55000000000000004</v>
      </c>
      <c r="O35" s="235">
        <v>45</v>
      </c>
      <c r="P35" s="172">
        <f t="shared" si="1"/>
        <v>0.45</v>
      </c>
      <c r="Q35" s="129">
        <f>SUM(M35,O35)</f>
        <v>100</v>
      </c>
      <c r="R35" s="119">
        <v>46</v>
      </c>
      <c r="S35" s="172">
        <f t="shared" si="74"/>
        <v>0.56097560975609762</v>
      </c>
      <c r="T35" s="236">
        <v>36</v>
      </c>
      <c r="U35" s="172">
        <f t="shared" si="4"/>
        <v>0.43902439024390244</v>
      </c>
      <c r="V35" s="80">
        <f>SUM(R35,T35)</f>
        <v>82</v>
      </c>
      <c r="W35" s="120">
        <v>46</v>
      </c>
      <c r="X35" s="172">
        <f t="shared" si="75"/>
        <v>0.54117647058823526</v>
      </c>
      <c r="Y35" s="244">
        <v>39</v>
      </c>
      <c r="Z35" s="172">
        <f t="shared" si="7"/>
        <v>0.45882352941176469</v>
      </c>
      <c r="AA35" s="129">
        <f>SUM(W35,Y35)</f>
        <v>85</v>
      </c>
      <c r="AB35" s="119">
        <v>45</v>
      </c>
      <c r="AC35" s="172">
        <f t="shared" si="21"/>
        <v>0.54216867469879515</v>
      </c>
      <c r="AD35" s="236">
        <v>38</v>
      </c>
      <c r="AE35" s="172">
        <f t="shared" si="22"/>
        <v>0.45783132530120479</v>
      </c>
      <c r="AF35" s="80">
        <f t="shared" si="99"/>
        <v>83</v>
      </c>
      <c r="AG35" s="127">
        <v>44</v>
      </c>
      <c r="AH35" s="172">
        <f t="shared" si="23"/>
        <v>0.53658536585365857</v>
      </c>
      <c r="AI35" s="235">
        <v>38</v>
      </c>
      <c r="AJ35" s="172">
        <f t="shared" si="24"/>
        <v>0.46341463414634149</v>
      </c>
      <c r="AK35" s="129">
        <f t="shared" si="100"/>
        <v>82</v>
      </c>
      <c r="AL35" s="119">
        <v>44</v>
      </c>
      <c r="AM35" s="172">
        <f t="shared" si="94"/>
        <v>0.54320987654320985</v>
      </c>
      <c r="AN35" s="236">
        <v>37</v>
      </c>
      <c r="AO35" s="172">
        <f t="shared" si="95"/>
        <v>0.4567901234567901</v>
      </c>
      <c r="AP35" s="80">
        <f t="shared" si="101"/>
        <v>81</v>
      </c>
      <c r="AQ35" s="127">
        <v>46</v>
      </c>
      <c r="AR35" s="172">
        <f t="shared" si="27"/>
        <v>0.5679012345679012</v>
      </c>
      <c r="AS35" s="235">
        <v>35</v>
      </c>
      <c r="AT35" s="172">
        <f t="shared" si="28"/>
        <v>0.43209876543209874</v>
      </c>
      <c r="AU35" s="129">
        <f t="shared" si="102"/>
        <v>81</v>
      </c>
      <c r="AV35" s="111">
        <v>42</v>
      </c>
      <c r="AW35" s="233">
        <f t="shared" si="103"/>
        <v>0.54545454545454541</v>
      </c>
      <c r="AX35" s="111">
        <v>35</v>
      </c>
      <c r="AY35" s="172">
        <f t="shared" si="65"/>
        <v>0.45454545454545453</v>
      </c>
      <c r="AZ35" s="80">
        <f t="shared" si="104"/>
        <v>77</v>
      </c>
      <c r="BA35" s="127">
        <v>44</v>
      </c>
      <c r="BB35" s="172">
        <f t="shared" si="31"/>
        <v>0.53012048192771088</v>
      </c>
      <c r="BC35" s="235">
        <v>39</v>
      </c>
      <c r="BD35" s="172">
        <f t="shared" si="32"/>
        <v>0.46987951807228917</v>
      </c>
      <c r="BE35" s="129">
        <f t="shared" si="105"/>
        <v>83</v>
      </c>
      <c r="BF35" s="119">
        <v>40</v>
      </c>
      <c r="BG35" s="233">
        <f t="shared" si="33"/>
        <v>0.48780487804878048</v>
      </c>
      <c r="BH35" s="119">
        <v>42</v>
      </c>
      <c r="BI35" s="172">
        <f t="shared" si="34"/>
        <v>0.51219512195121952</v>
      </c>
      <c r="BJ35" s="80">
        <f t="shared" si="107"/>
        <v>82</v>
      </c>
      <c r="BK35" s="139">
        <f t="shared" si="96"/>
        <v>-1</v>
      </c>
      <c r="BL35" s="121">
        <f t="shared" si="106"/>
        <v>-23</v>
      </c>
    </row>
    <row r="36" spans="1:67" ht="16.5" customHeight="1" thickBot="1" x14ac:dyDescent="0.25">
      <c r="A36" s="13"/>
      <c r="B36" s="15" t="s">
        <v>42</v>
      </c>
      <c r="C36" s="84">
        <f>SUM(C32:C35)</f>
        <v>79</v>
      </c>
      <c r="D36" s="185">
        <f t="shared" si="71"/>
        <v>0.54109589041095896</v>
      </c>
      <c r="E36" s="85">
        <f>SUM(E32:E35)</f>
        <v>67</v>
      </c>
      <c r="F36" s="185">
        <f t="shared" si="72"/>
        <v>0.4589041095890411</v>
      </c>
      <c r="G36" s="107">
        <f t="shared" ref="G36:AZ36" si="108">SUM(G32:G35)</f>
        <v>146</v>
      </c>
      <c r="H36" s="87">
        <f t="shared" si="108"/>
        <v>78</v>
      </c>
      <c r="I36" s="185">
        <f t="shared" si="18"/>
        <v>0.54166666666666663</v>
      </c>
      <c r="J36" s="88">
        <f t="shared" si="108"/>
        <v>66</v>
      </c>
      <c r="K36" s="185">
        <f t="shared" si="19"/>
        <v>0.45833333333333331</v>
      </c>
      <c r="L36" s="107">
        <f t="shared" si="108"/>
        <v>144</v>
      </c>
      <c r="M36" s="87">
        <f t="shared" si="108"/>
        <v>73</v>
      </c>
      <c r="N36" s="185">
        <f t="shared" si="73"/>
        <v>0.56153846153846154</v>
      </c>
      <c r="O36" s="88">
        <f t="shared" si="108"/>
        <v>57</v>
      </c>
      <c r="P36" s="185">
        <f t="shared" si="1"/>
        <v>0.43846153846153846</v>
      </c>
      <c r="Q36" s="108">
        <f t="shared" si="108"/>
        <v>130</v>
      </c>
      <c r="R36" s="89">
        <f t="shared" si="108"/>
        <v>63</v>
      </c>
      <c r="S36" s="185">
        <f t="shared" si="74"/>
        <v>0.56756756756756754</v>
      </c>
      <c r="T36" s="88">
        <f t="shared" si="108"/>
        <v>48</v>
      </c>
      <c r="U36" s="185">
        <f t="shared" si="4"/>
        <v>0.43243243243243246</v>
      </c>
      <c r="V36" s="61">
        <f t="shared" si="108"/>
        <v>111</v>
      </c>
      <c r="W36" s="89">
        <f t="shared" si="108"/>
        <v>62</v>
      </c>
      <c r="X36" s="185">
        <f t="shared" si="75"/>
        <v>0.53448275862068961</v>
      </c>
      <c r="Y36" s="88">
        <f t="shared" si="108"/>
        <v>54</v>
      </c>
      <c r="Z36" s="185">
        <f t="shared" si="7"/>
        <v>0.46551724137931033</v>
      </c>
      <c r="AA36" s="61">
        <f t="shared" si="108"/>
        <v>116</v>
      </c>
      <c r="AB36" s="89">
        <f t="shared" si="108"/>
        <v>61</v>
      </c>
      <c r="AC36" s="185">
        <f t="shared" si="21"/>
        <v>0.53508771929824561</v>
      </c>
      <c r="AD36" s="88">
        <f t="shared" si="108"/>
        <v>53</v>
      </c>
      <c r="AE36" s="185">
        <f t="shared" si="22"/>
        <v>0.46491228070175439</v>
      </c>
      <c r="AF36" s="61">
        <f t="shared" si="108"/>
        <v>114</v>
      </c>
      <c r="AG36" s="89">
        <f t="shared" si="108"/>
        <v>60</v>
      </c>
      <c r="AH36" s="185">
        <f t="shared" si="23"/>
        <v>0.5357142857142857</v>
      </c>
      <c r="AI36" s="88">
        <f t="shared" si="108"/>
        <v>52</v>
      </c>
      <c r="AJ36" s="185">
        <f t="shared" si="24"/>
        <v>0.4642857142857143</v>
      </c>
      <c r="AK36" s="61">
        <f>SUM(AK32:AK35)</f>
        <v>112</v>
      </c>
      <c r="AL36" s="89">
        <f t="shared" si="108"/>
        <v>60</v>
      </c>
      <c r="AM36" s="185">
        <f t="shared" si="39"/>
        <v>0.55045871559633031</v>
      </c>
      <c r="AN36" s="88">
        <f t="shared" si="108"/>
        <v>49</v>
      </c>
      <c r="AO36" s="185">
        <f t="shared" si="40"/>
        <v>0.44954128440366975</v>
      </c>
      <c r="AP36" s="61">
        <f t="shared" si="108"/>
        <v>109</v>
      </c>
      <c r="AQ36" s="89">
        <f t="shared" si="108"/>
        <v>62</v>
      </c>
      <c r="AR36" s="185">
        <f t="shared" si="27"/>
        <v>0.5535714285714286</v>
      </c>
      <c r="AS36" s="88">
        <f t="shared" si="108"/>
        <v>50</v>
      </c>
      <c r="AT36" s="185">
        <f t="shared" si="28"/>
        <v>0.44642857142857145</v>
      </c>
      <c r="AU36" s="126">
        <f t="shared" si="108"/>
        <v>112</v>
      </c>
      <c r="AV36" s="109">
        <f t="shared" si="108"/>
        <v>58</v>
      </c>
      <c r="AW36" s="185">
        <f>AV36/AZ36</f>
        <v>0.53703703703703709</v>
      </c>
      <c r="AX36" s="109">
        <f t="shared" si="108"/>
        <v>50</v>
      </c>
      <c r="AY36" s="185">
        <f>AX36/AZ36</f>
        <v>0.46296296296296297</v>
      </c>
      <c r="AZ36" s="61">
        <f t="shared" si="108"/>
        <v>108</v>
      </c>
      <c r="BA36" s="89">
        <f t="shared" ref="BA36:BE36" si="109">SUM(BA32:BA35)</f>
        <v>59</v>
      </c>
      <c r="BB36" s="185">
        <f t="shared" si="31"/>
        <v>0.52212389380530977</v>
      </c>
      <c r="BC36" s="88">
        <f t="shared" si="109"/>
        <v>54</v>
      </c>
      <c r="BD36" s="185">
        <f t="shared" si="32"/>
        <v>0.47787610619469029</v>
      </c>
      <c r="BE36" s="126">
        <f t="shared" si="109"/>
        <v>113</v>
      </c>
      <c r="BF36" s="109">
        <f>SUM(BF32:BF35)</f>
        <v>55</v>
      </c>
      <c r="BG36" s="185">
        <f t="shared" si="33"/>
        <v>0.5</v>
      </c>
      <c r="BH36" s="109">
        <f t="shared" ref="BH36:BJ36" si="110">SUM(BH32:BH35)</f>
        <v>55</v>
      </c>
      <c r="BI36" s="185">
        <f t="shared" si="34"/>
        <v>0.5</v>
      </c>
      <c r="BJ36" s="126">
        <f t="shared" si="110"/>
        <v>110</v>
      </c>
      <c r="BK36" s="70">
        <f>SUM(BK32:BK35)</f>
        <v>-3</v>
      </c>
      <c r="BL36" s="254">
        <f>SUM(BL32:BL35)</f>
        <v>-36</v>
      </c>
    </row>
    <row r="37" spans="1:67" s="62" customFormat="1" ht="16.5" customHeight="1" thickBot="1" x14ac:dyDescent="0.25">
      <c r="A37" s="340" t="s">
        <v>43</v>
      </c>
      <c r="B37" s="341"/>
      <c r="C37" s="93">
        <f>C31+C36</f>
        <v>170</v>
      </c>
      <c r="D37" s="185">
        <f t="shared" si="71"/>
        <v>0.45698924731182794</v>
      </c>
      <c r="E37" s="94">
        <f>E31+E36</f>
        <v>202</v>
      </c>
      <c r="F37" s="185">
        <f t="shared" si="72"/>
        <v>0.543010752688172</v>
      </c>
      <c r="G37" s="95">
        <f t="shared" ref="G37:AZ37" si="111">G31+G36</f>
        <v>372</v>
      </c>
      <c r="H37" s="96">
        <f t="shared" si="111"/>
        <v>172</v>
      </c>
      <c r="I37" s="185">
        <f t="shared" si="18"/>
        <v>0.45989304812834225</v>
      </c>
      <c r="J37" s="97">
        <f t="shared" si="111"/>
        <v>202</v>
      </c>
      <c r="K37" s="185">
        <f t="shared" si="19"/>
        <v>0.5401069518716578</v>
      </c>
      <c r="L37" s="95">
        <f t="shared" si="111"/>
        <v>374</v>
      </c>
      <c r="M37" s="96">
        <f t="shared" si="111"/>
        <v>172</v>
      </c>
      <c r="N37" s="185">
        <f t="shared" si="73"/>
        <v>0.45989304812834225</v>
      </c>
      <c r="O37" s="97">
        <f t="shared" si="111"/>
        <v>202</v>
      </c>
      <c r="P37" s="185">
        <f t="shared" si="1"/>
        <v>0.5401069518716578</v>
      </c>
      <c r="Q37" s="100">
        <f t="shared" si="111"/>
        <v>374</v>
      </c>
      <c r="R37" s="99">
        <f t="shared" si="111"/>
        <v>171</v>
      </c>
      <c r="S37" s="185">
        <f t="shared" si="74"/>
        <v>0.45844504021447718</v>
      </c>
      <c r="T37" s="97">
        <f t="shared" si="111"/>
        <v>202</v>
      </c>
      <c r="U37" s="185">
        <f t="shared" si="4"/>
        <v>0.54155495978552282</v>
      </c>
      <c r="V37" s="100">
        <f t="shared" si="111"/>
        <v>373</v>
      </c>
      <c r="W37" s="99">
        <f t="shared" si="111"/>
        <v>170</v>
      </c>
      <c r="X37" s="185">
        <f t="shared" si="75"/>
        <v>0.45092838196286472</v>
      </c>
      <c r="Y37" s="97">
        <f t="shared" si="111"/>
        <v>207</v>
      </c>
      <c r="Z37" s="185">
        <f t="shared" si="7"/>
        <v>0.54907161803713533</v>
      </c>
      <c r="AA37" s="100">
        <f t="shared" si="111"/>
        <v>377</v>
      </c>
      <c r="AB37" s="99">
        <f t="shared" si="111"/>
        <v>168</v>
      </c>
      <c r="AC37" s="185">
        <f t="shared" si="21"/>
        <v>0.44919786096256686</v>
      </c>
      <c r="AD37" s="97">
        <f t="shared" si="111"/>
        <v>206</v>
      </c>
      <c r="AE37" s="185">
        <f t="shared" si="22"/>
        <v>0.55080213903743314</v>
      </c>
      <c r="AF37" s="100">
        <f t="shared" si="111"/>
        <v>374</v>
      </c>
      <c r="AG37" s="99">
        <f t="shared" si="111"/>
        <v>167</v>
      </c>
      <c r="AH37" s="185">
        <f t="shared" si="23"/>
        <v>0.44892473118279569</v>
      </c>
      <c r="AI37" s="97">
        <f t="shared" si="111"/>
        <v>205</v>
      </c>
      <c r="AJ37" s="185">
        <f t="shared" si="24"/>
        <v>0.55107526881720426</v>
      </c>
      <c r="AK37" s="100">
        <f>AK31+AK36</f>
        <v>372</v>
      </c>
      <c r="AL37" s="99">
        <f t="shared" si="111"/>
        <v>167</v>
      </c>
      <c r="AM37" s="185">
        <f t="shared" si="39"/>
        <v>0.45380434782608697</v>
      </c>
      <c r="AN37" s="97">
        <f t="shared" si="111"/>
        <v>201</v>
      </c>
      <c r="AO37" s="185">
        <f t="shared" si="40"/>
        <v>0.54619565217391308</v>
      </c>
      <c r="AP37" s="100">
        <f t="shared" si="111"/>
        <v>368</v>
      </c>
      <c r="AQ37" s="99">
        <f t="shared" si="111"/>
        <v>169</v>
      </c>
      <c r="AR37" s="185">
        <f t="shared" si="27"/>
        <v>0.45430107526881719</v>
      </c>
      <c r="AS37" s="97">
        <f t="shared" si="111"/>
        <v>203</v>
      </c>
      <c r="AT37" s="185">
        <f t="shared" si="28"/>
        <v>0.54569892473118276</v>
      </c>
      <c r="AU37" s="135">
        <f t="shared" si="111"/>
        <v>372</v>
      </c>
      <c r="AV37" s="96">
        <f t="shared" si="111"/>
        <v>167</v>
      </c>
      <c r="AW37" s="185">
        <f>AV37/AZ37</f>
        <v>0.45380434782608697</v>
      </c>
      <c r="AX37" s="110">
        <f t="shared" si="111"/>
        <v>201</v>
      </c>
      <c r="AY37" s="185">
        <f>AX37/AZ37</f>
        <v>0.54619565217391308</v>
      </c>
      <c r="AZ37" s="100">
        <f t="shared" si="111"/>
        <v>368</v>
      </c>
      <c r="BA37" s="99">
        <f t="shared" ref="BA37:BE37" si="112">BA31+BA36</f>
        <v>169</v>
      </c>
      <c r="BB37" s="185">
        <f t="shared" si="31"/>
        <v>0.45308310991957107</v>
      </c>
      <c r="BC37" s="97">
        <f t="shared" si="112"/>
        <v>204</v>
      </c>
      <c r="BD37" s="185">
        <f t="shared" si="32"/>
        <v>0.54691689008042899</v>
      </c>
      <c r="BE37" s="135">
        <f t="shared" si="112"/>
        <v>373</v>
      </c>
      <c r="BF37" s="134">
        <f>BF31+BF36</f>
        <v>164</v>
      </c>
      <c r="BG37" s="185">
        <f t="shared" si="33"/>
        <v>0.44565217391304346</v>
      </c>
      <c r="BH37" s="110">
        <f t="shared" ref="BH37:BJ37" si="113">BH31+BH36</f>
        <v>204</v>
      </c>
      <c r="BI37" s="185">
        <f t="shared" si="34"/>
        <v>0.55434782608695654</v>
      </c>
      <c r="BJ37" s="135">
        <f t="shared" si="113"/>
        <v>368</v>
      </c>
      <c r="BK37" s="105">
        <f>BK31+BK36</f>
        <v>-5</v>
      </c>
      <c r="BL37" s="257">
        <f>BL31+BL36</f>
        <v>-4</v>
      </c>
    </row>
    <row r="38" spans="1:67" ht="16.5" customHeight="1" thickBot="1" x14ac:dyDescent="0.25">
      <c r="A38" s="338" t="s">
        <v>142</v>
      </c>
      <c r="B38" s="339"/>
      <c r="C38" s="84">
        <f>C24+C31+C36+C26</f>
        <v>500</v>
      </c>
      <c r="D38" s="185">
        <f t="shared" si="71"/>
        <v>0.57870370370370372</v>
      </c>
      <c r="E38" s="84">
        <f>E24+E31+E36+E26</f>
        <v>364</v>
      </c>
      <c r="F38" s="185">
        <f t="shared" si="72"/>
        <v>0.42129629629629628</v>
      </c>
      <c r="G38" s="84">
        <f>G24+G31+G36+G26</f>
        <v>864</v>
      </c>
      <c r="H38" s="84">
        <f>H24+H31+H36+H26</f>
        <v>499</v>
      </c>
      <c r="I38" s="185">
        <f t="shared" si="18"/>
        <v>0.57754629629629628</v>
      </c>
      <c r="J38" s="84">
        <f>J24+J31+J36+J26</f>
        <v>365</v>
      </c>
      <c r="K38" s="185">
        <f t="shared" si="19"/>
        <v>0.42245370370370372</v>
      </c>
      <c r="L38" s="84">
        <f>L24+L31+L36+L26</f>
        <v>864</v>
      </c>
      <c r="M38" s="84">
        <f>M24+M31+M36+M26</f>
        <v>504</v>
      </c>
      <c r="N38" s="185">
        <f t="shared" si="73"/>
        <v>0.57997698504027617</v>
      </c>
      <c r="O38" s="84">
        <f>O24+O31+O36+O26</f>
        <v>365</v>
      </c>
      <c r="P38" s="185">
        <f t="shared" si="1"/>
        <v>0.42002301495972383</v>
      </c>
      <c r="Q38" s="84">
        <f>Q24+Q31+Q36+Q26</f>
        <v>869</v>
      </c>
      <c r="R38" s="84">
        <f>R24+R31+R36+R26</f>
        <v>496</v>
      </c>
      <c r="S38" s="185">
        <f t="shared" si="74"/>
        <v>0.58011695906432748</v>
      </c>
      <c r="T38" s="84">
        <f>T24+T31+T36+T26</f>
        <v>359</v>
      </c>
      <c r="U38" s="185">
        <f t="shared" si="4"/>
        <v>0.41988304093567252</v>
      </c>
      <c r="V38" s="84">
        <f>V24+V31+V36+V26</f>
        <v>855</v>
      </c>
      <c r="W38" s="84">
        <f>W24+W31+W36+W26</f>
        <v>502</v>
      </c>
      <c r="X38" s="185">
        <f t="shared" si="75"/>
        <v>0.5803468208092486</v>
      </c>
      <c r="Y38" s="84">
        <f>Y24+Y31+Y36+Y26</f>
        <v>363</v>
      </c>
      <c r="Z38" s="185">
        <f t="shared" si="7"/>
        <v>0.41965317919075146</v>
      </c>
      <c r="AA38" s="84">
        <f>AA24+AA31+AA36+AA26</f>
        <v>865</v>
      </c>
      <c r="AB38" s="84">
        <f>AB24+AB31+AB36+AB26</f>
        <v>499</v>
      </c>
      <c r="AC38" s="185">
        <f t="shared" si="21"/>
        <v>0.57955865272938445</v>
      </c>
      <c r="AD38" s="84">
        <f>AD24+AD31+AD36+AD26</f>
        <v>362</v>
      </c>
      <c r="AE38" s="185">
        <f t="shared" si="22"/>
        <v>0.42044134727061555</v>
      </c>
      <c r="AF38" s="84">
        <f>AF24+AF31+AF36+AF26</f>
        <v>861</v>
      </c>
      <c r="AG38" s="84">
        <f>AG24+AG31+AG36+AG26</f>
        <v>498</v>
      </c>
      <c r="AH38" s="185">
        <f t="shared" si="23"/>
        <v>0.58041958041958042</v>
      </c>
      <c r="AI38" s="84">
        <f>AI24+AI31+AI36+AI26</f>
        <v>360</v>
      </c>
      <c r="AJ38" s="185">
        <f t="shared" si="24"/>
        <v>0.41958041958041958</v>
      </c>
      <c r="AK38" s="84">
        <f>AK24+AK26+AK37</f>
        <v>858</v>
      </c>
      <c r="AL38" s="84">
        <f>AL24+AL31+AL36+AL26</f>
        <v>487</v>
      </c>
      <c r="AM38" s="185">
        <f t="shared" si="39"/>
        <v>0.58045292014302741</v>
      </c>
      <c r="AN38" s="84">
        <f>AN24+AN31+AN36+AN26</f>
        <v>352</v>
      </c>
      <c r="AO38" s="185">
        <f t="shared" si="40"/>
        <v>0.41954707985697259</v>
      </c>
      <c r="AP38" s="84">
        <f>AP24+AP31+AP36+AP26</f>
        <v>839</v>
      </c>
      <c r="AQ38" s="131">
        <f>AQ24+AQ31+AQ36+AQ26</f>
        <v>500</v>
      </c>
      <c r="AR38" s="185">
        <f t="shared" si="27"/>
        <v>0.58275058275058278</v>
      </c>
      <c r="AS38" s="131">
        <f>AS24+AS31+AS36+AS26</f>
        <v>358</v>
      </c>
      <c r="AT38" s="185">
        <f t="shared" si="28"/>
        <v>0.41724941724941728</v>
      </c>
      <c r="AU38" s="131">
        <f>AU24+AU31+AU36+AU26</f>
        <v>858</v>
      </c>
      <c r="AV38" s="84">
        <f>AV24+AV31+AV36+AV26</f>
        <v>502</v>
      </c>
      <c r="AW38" s="185">
        <f>AV38/AZ38</f>
        <v>0.58440046565774151</v>
      </c>
      <c r="AX38" s="84">
        <f>AX24+AX31+AX36+AX26</f>
        <v>357</v>
      </c>
      <c r="AY38" s="185">
        <f>AX38/AZ38</f>
        <v>0.41559953434225844</v>
      </c>
      <c r="AZ38" s="84">
        <f>AZ24+AZ31+AZ36+AZ26</f>
        <v>859</v>
      </c>
      <c r="BA38" s="131">
        <f>BA24+BA31+BA36+BA26</f>
        <v>503</v>
      </c>
      <c r="BB38" s="185">
        <f t="shared" si="31"/>
        <v>0.58150289017341039</v>
      </c>
      <c r="BC38" s="131">
        <f>BC24+BC31+BC36+BC26</f>
        <v>362</v>
      </c>
      <c r="BD38" s="185">
        <f t="shared" si="32"/>
        <v>0.41849710982658961</v>
      </c>
      <c r="BE38" s="131">
        <f>BE24+BE31+BE36+BE26</f>
        <v>865</v>
      </c>
      <c r="BF38" s="131">
        <f>BF24+BF26+BF37</f>
        <v>485</v>
      </c>
      <c r="BG38" s="185">
        <f t="shared" si="33"/>
        <v>0.57464454976303314</v>
      </c>
      <c r="BH38" s="131">
        <f>BH24+BH26+BH37</f>
        <v>359</v>
      </c>
      <c r="BI38" s="185">
        <f t="shared" si="34"/>
        <v>0.4253554502369668</v>
      </c>
      <c r="BJ38" s="131">
        <f>BJ24+BJ26+BJ37</f>
        <v>844</v>
      </c>
      <c r="BK38" s="71">
        <f>BK24+BK26+BK31+BK36</f>
        <v>-21</v>
      </c>
      <c r="BL38" s="250">
        <f>BL24+BL26+BL31+BL36</f>
        <v>-20</v>
      </c>
    </row>
    <row r="39" spans="1:67" ht="12" thickBot="1" x14ac:dyDescent="0.25">
      <c r="BO39" s="270" t="s">
        <v>19</v>
      </c>
    </row>
    <row r="40" spans="1:67" x14ac:dyDescent="0.2">
      <c r="BO40" s="271">
        <v>27</v>
      </c>
    </row>
    <row r="41" spans="1:67" x14ac:dyDescent="0.2">
      <c r="BO41" s="271">
        <v>33</v>
      </c>
    </row>
    <row r="42" spans="1:67" x14ac:dyDescent="0.2">
      <c r="BO42" s="271">
        <v>201</v>
      </c>
    </row>
    <row r="43" spans="1:67" x14ac:dyDescent="0.2">
      <c r="BO43" s="271">
        <v>3</v>
      </c>
    </row>
    <row r="44" spans="1:67" x14ac:dyDescent="0.2">
      <c r="BO44" s="271">
        <v>3</v>
      </c>
    </row>
    <row r="45" spans="1:67" x14ac:dyDescent="0.2">
      <c r="BO45" s="271">
        <v>5</v>
      </c>
    </row>
    <row r="46" spans="1:67" x14ac:dyDescent="0.2">
      <c r="BO46" s="271">
        <v>12</v>
      </c>
    </row>
    <row r="47" spans="1:67" x14ac:dyDescent="0.2">
      <c r="BO47" s="271">
        <v>15</v>
      </c>
    </row>
    <row r="48" spans="1:67" x14ac:dyDescent="0.2">
      <c r="BO48" s="271">
        <v>9</v>
      </c>
    </row>
    <row r="49" spans="67:67" ht="12" thickBot="1" x14ac:dyDescent="0.25">
      <c r="BO49" s="271">
        <v>9</v>
      </c>
    </row>
    <row r="50" spans="67:67" ht="12" thickBot="1" x14ac:dyDescent="0.25">
      <c r="BO50" s="26">
        <v>317</v>
      </c>
    </row>
    <row r="51" spans="67:67" x14ac:dyDescent="0.2">
      <c r="BO51" s="272">
        <v>2</v>
      </c>
    </row>
    <row r="52" spans="67:67" x14ac:dyDescent="0.2">
      <c r="BO52" s="273">
        <v>27</v>
      </c>
    </row>
    <row r="53" spans="67:67" x14ac:dyDescent="0.2">
      <c r="BO53" s="273">
        <v>117</v>
      </c>
    </row>
    <row r="54" spans="67:67" x14ac:dyDescent="0.2">
      <c r="BO54" s="273">
        <v>9</v>
      </c>
    </row>
    <row r="55" spans="67:67" x14ac:dyDescent="0.2">
      <c r="BO55" s="273">
        <v>2</v>
      </c>
    </row>
    <row r="56" spans="67:67" x14ac:dyDescent="0.2">
      <c r="BO56" s="273">
        <v>13</v>
      </c>
    </row>
    <row r="57" spans="67:67" ht="12" thickBot="1" x14ac:dyDescent="0.25">
      <c r="BO57" s="274">
        <v>3</v>
      </c>
    </row>
    <row r="58" spans="67:67" ht="12" thickBot="1" x14ac:dyDescent="0.25">
      <c r="BO58" s="275">
        <v>173</v>
      </c>
    </row>
    <row r="59" spans="67:67" ht="12" thickBot="1" x14ac:dyDescent="0.25">
      <c r="BO59" s="276">
        <v>490</v>
      </c>
    </row>
    <row r="60" spans="67:67" ht="12" thickBot="1" x14ac:dyDescent="0.25">
      <c r="BO60" s="277">
        <v>1</v>
      </c>
    </row>
    <row r="61" spans="67:67" ht="12" thickBot="1" x14ac:dyDescent="0.25">
      <c r="BO61" s="276">
        <v>1</v>
      </c>
    </row>
    <row r="62" spans="67:67" x14ac:dyDescent="0.2">
      <c r="BO62" s="272">
        <v>24</v>
      </c>
    </row>
    <row r="63" spans="67:67" x14ac:dyDescent="0.2">
      <c r="BO63" s="273">
        <v>32</v>
      </c>
    </row>
    <row r="64" spans="67:67" x14ac:dyDescent="0.2">
      <c r="BO64" s="273">
        <v>145</v>
      </c>
    </row>
    <row r="65" spans="67:67" ht="12" thickBot="1" x14ac:dyDescent="0.25">
      <c r="BO65" s="274">
        <v>25</v>
      </c>
    </row>
    <row r="66" spans="67:67" ht="12" thickBot="1" x14ac:dyDescent="0.25">
      <c r="BO66" s="26">
        <v>226</v>
      </c>
    </row>
    <row r="67" spans="67:67" x14ac:dyDescent="0.2">
      <c r="BO67" s="273">
        <v>6</v>
      </c>
    </row>
    <row r="68" spans="67:67" x14ac:dyDescent="0.2">
      <c r="BO68" s="273">
        <v>21</v>
      </c>
    </row>
    <row r="69" spans="67:67" x14ac:dyDescent="0.2">
      <c r="BO69" s="273">
        <v>13</v>
      </c>
    </row>
    <row r="70" spans="67:67" ht="12" thickBot="1" x14ac:dyDescent="0.25">
      <c r="BO70" s="273">
        <v>108</v>
      </c>
    </row>
    <row r="71" spans="67:67" ht="12" thickBot="1" x14ac:dyDescent="0.25">
      <c r="BO71" s="26">
        <v>148</v>
      </c>
    </row>
    <row r="72" spans="67:67" ht="12" thickBot="1" x14ac:dyDescent="0.25">
      <c r="BO72" s="276">
        <v>374</v>
      </c>
    </row>
    <row r="73" spans="67:67" ht="12" thickBot="1" x14ac:dyDescent="0.25">
      <c r="BO73" s="26">
        <v>865</v>
      </c>
    </row>
  </sheetData>
  <mergeCells count="27">
    <mergeCell ref="BF3:BJ3"/>
    <mergeCell ref="A1:B1"/>
    <mergeCell ref="A2:B3"/>
    <mergeCell ref="C2:AZ2"/>
    <mergeCell ref="C3:G3"/>
    <mergeCell ref="H3:L3"/>
    <mergeCell ref="M3:Q3"/>
    <mergeCell ref="R3:V3"/>
    <mergeCell ref="W3:AA3"/>
    <mergeCell ref="AB3:AF3"/>
    <mergeCell ref="AG3:AK3"/>
    <mergeCell ref="A16:A22"/>
    <mergeCell ref="BK2:BL2"/>
    <mergeCell ref="A38:B38"/>
    <mergeCell ref="A32:A35"/>
    <mergeCell ref="A37:B37"/>
    <mergeCell ref="A5:A14"/>
    <mergeCell ref="A24:B24"/>
    <mergeCell ref="A27:A30"/>
    <mergeCell ref="A26:B26"/>
    <mergeCell ref="BK3:BK4"/>
    <mergeCell ref="BL3:BL4"/>
    <mergeCell ref="A4:B4"/>
    <mergeCell ref="AL3:AP3"/>
    <mergeCell ref="AQ3:AU3"/>
    <mergeCell ref="AV3:AZ3"/>
    <mergeCell ref="BA3:BE3"/>
  </mergeCells>
  <phoneticPr fontId="15" type="noConversion"/>
  <printOptions horizontalCentered="1"/>
  <pageMargins left="0.19685039370078741" right="0.19685039370078741" top="0.98425196850393704" bottom="0.98425196850393704" header="0.19685039370078741" footer="0.19685039370078741"/>
  <pageSetup paperSize="8" scale="40" orientation="landscape" cellComments="asDisplayed" r:id="rId1"/>
  <headerFooter alignWithMargins="0">
    <oddHeader>&amp;L&amp;8Área de Personal
Servicio de organización, desarrollo y selección de personas&amp;C&amp;"Arial,Negrita"&amp;8EVOLUCIÓN MENSUAL DE LA PLANTILLA DE LA UNIVERSIDAD DE CÁDIZ&amp;R&amp;8&amp;D</oddHeader>
    <oddFooter>&amp;L&amp;P/&amp;N&amp;C&amp;F&amp;R&amp;9PAS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94"/>
  <sheetViews>
    <sheetView topLeftCell="AL1" zoomScaleNormal="100" zoomScaleSheetLayoutView="80" workbookViewId="0">
      <selection activeCell="BE33" sqref="BE33"/>
    </sheetView>
  </sheetViews>
  <sheetFormatPr baseColWidth="10" defaultColWidth="29" defaultRowHeight="12.75" x14ac:dyDescent="0.2"/>
  <cols>
    <col min="1" max="1" width="15.42578125" hidden="1" customWidth="1"/>
    <col min="2" max="2" width="34.7109375" customWidth="1"/>
    <col min="3" max="3" width="14.85546875" customWidth="1"/>
    <col min="4" max="4" width="9.140625" style="117" customWidth="1"/>
    <col min="5" max="5" width="7.140625" style="117" customWidth="1"/>
    <col min="6" max="6" width="10" style="117" customWidth="1"/>
    <col min="7" max="7" width="7.140625" style="117" customWidth="1"/>
    <col min="8" max="8" width="4.42578125" style="117" customWidth="1"/>
    <col min="9" max="9" width="9.140625" style="117" customWidth="1"/>
    <col min="10" max="10" width="7.140625" style="117" customWidth="1"/>
    <col min="11" max="11" width="10" style="117" customWidth="1"/>
    <col min="12" max="12" width="7.140625" style="117" customWidth="1"/>
    <col min="13" max="13" width="4.42578125" style="117" customWidth="1"/>
    <col min="14" max="14" width="9.140625" style="117" customWidth="1"/>
    <col min="15" max="15" width="7.140625" style="117" customWidth="1"/>
    <col min="16" max="16" width="10" style="117" customWidth="1"/>
    <col min="17" max="17" width="7.140625" style="117" customWidth="1"/>
    <col min="18" max="18" width="4.42578125" style="117" customWidth="1"/>
    <col min="19" max="19" width="9.140625" style="117" customWidth="1"/>
    <col min="20" max="20" width="7.140625" style="117" customWidth="1"/>
    <col min="21" max="21" width="10" style="117" customWidth="1"/>
    <col min="22" max="22" width="7.140625" style="117" customWidth="1"/>
    <col min="23" max="23" width="4.42578125" style="117" customWidth="1"/>
    <col min="24" max="24" width="9.140625" customWidth="1"/>
    <col min="25" max="25" width="7.140625" style="117" customWidth="1"/>
    <col min="26" max="26" width="10" customWidth="1"/>
    <col min="27" max="27" width="7.140625" style="117" customWidth="1"/>
    <col min="28" max="28" width="4.42578125" customWidth="1"/>
    <col min="29" max="29" width="9.140625" customWidth="1"/>
    <col min="30" max="30" width="9.140625" style="117" customWidth="1"/>
    <col min="31" max="31" width="10" customWidth="1"/>
    <col min="32" max="32" width="10" style="117" customWidth="1"/>
    <col min="33" max="33" width="4.42578125" customWidth="1"/>
    <col min="34" max="34" width="7.28515625" customWidth="1"/>
    <col min="35" max="35" width="7.140625" style="117" customWidth="1"/>
    <col min="36" max="36" width="8.140625" customWidth="1"/>
    <col min="37" max="37" width="7.140625" style="117" customWidth="1"/>
    <col min="38" max="38" width="4.42578125" customWidth="1"/>
    <col min="39" max="39" width="9.140625" customWidth="1"/>
    <col min="40" max="40" width="7.140625" style="117" customWidth="1"/>
    <col min="41" max="41" width="10" customWidth="1"/>
    <col min="42" max="42" width="7.140625" style="117" customWidth="1"/>
    <col min="43" max="43" width="4.42578125" customWidth="1"/>
    <col min="44" max="44" width="9.140625" customWidth="1"/>
    <col min="45" max="45" width="9.140625" style="117" customWidth="1"/>
    <col min="46" max="46" width="10" customWidth="1"/>
    <col min="47" max="47" width="10" style="117" customWidth="1"/>
    <col min="48" max="48" width="4.42578125" customWidth="1"/>
    <col min="49" max="49" width="9.140625" customWidth="1"/>
    <col min="50" max="50" width="9.140625" style="117" customWidth="1"/>
    <col min="51" max="51" width="10" customWidth="1"/>
    <col min="52" max="52" width="10" style="117" customWidth="1"/>
    <col min="53" max="53" width="4.42578125" customWidth="1"/>
    <col min="54" max="54" width="9.140625" customWidth="1"/>
    <col min="55" max="55" width="9.140625" style="117" customWidth="1"/>
    <col min="56" max="56" width="10" customWidth="1"/>
    <col min="57" max="57" width="10" style="117" customWidth="1"/>
    <col min="58" max="58" width="4.42578125" customWidth="1"/>
    <col min="59" max="59" width="7.28515625" customWidth="1"/>
    <col min="60" max="60" width="7.28515625" style="117" customWidth="1"/>
    <col min="61" max="61" width="8.140625" customWidth="1"/>
    <col min="62" max="62" width="8.140625" style="117" customWidth="1"/>
    <col min="63" max="63" width="4.42578125" customWidth="1"/>
    <col min="64" max="64" width="13.5703125" customWidth="1"/>
    <col min="65" max="65" width="14" customWidth="1"/>
    <col min="66" max="66" width="12" hidden="1" customWidth="1"/>
  </cols>
  <sheetData>
    <row r="1" spans="1:67" s="19" customFormat="1" ht="12" thickBot="1" x14ac:dyDescent="0.25">
      <c r="B1" s="326" t="s">
        <v>251</v>
      </c>
      <c r="C1" s="327"/>
      <c r="D1" s="16"/>
      <c r="E1" s="16"/>
      <c r="F1" s="17"/>
      <c r="G1" s="17"/>
      <c r="H1" s="16"/>
      <c r="I1" s="16"/>
      <c r="J1" s="16"/>
      <c r="K1" s="17"/>
      <c r="L1" s="17"/>
      <c r="M1" s="16"/>
      <c r="N1" s="16"/>
      <c r="O1" s="16"/>
      <c r="P1" s="17"/>
      <c r="Q1" s="17"/>
      <c r="R1" s="16"/>
      <c r="S1" s="16"/>
      <c r="T1" s="16"/>
      <c r="U1" s="17"/>
      <c r="V1" s="17"/>
      <c r="W1" s="16"/>
      <c r="X1" s="16"/>
      <c r="Y1" s="16"/>
      <c r="Z1" s="17"/>
      <c r="AA1" s="17"/>
      <c r="AB1" s="16"/>
      <c r="AC1" s="16"/>
      <c r="AD1" s="16"/>
      <c r="AE1" s="17"/>
      <c r="AF1" s="17"/>
      <c r="AG1" s="16"/>
      <c r="AH1" s="16"/>
      <c r="AI1" s="16"/>
      <c r="AJ1" s="17"/>
      <c r="AK1" s="17"/>
      <c r="AL1" s="16"/>
      <c r="AM1" s="16"/>
      <c r="AN1" s="16"/>
      <c r="AO1" s="17"/>
      <c r="AP1" s="17"/>
      <c r="AQ1" s="16"/>
      <c r="AR1" s="16"/>
      <c r="AS1" s="16"/>
      <c r="AT1" s="17"/>
      <c r="AU1" s="17"/>
      <c r="AV1" s="16"/>
      <c r="AW1" s="16"/>
      <c r="AX1" s="16"/>
      <c r="AY1" s="17"/>
      <c r="AZ1" s="17"/>
      <c r="BA1" s="16"/>
      <c r="BB1" s="16"/>
      <c r="BC1" s="16"/>
      <c r="BD1" s="17"/>
      <c r="BE1" s="17"/>
      <c r="BF1" s="16"/>
      <c r="BG1" s="16"/>
      <c r="BH1" s="16"/>
      <c r="BI1" s="17"/>
      <c r="BJ1" s="17"/>
      <c r="BK1" s="16"/>
      <c r="BL1" s="18"/>
      <c r="BM1" s="18"/>
      <c r="BN1" s="18"/>
      <c r="BO1" s="18"/>
    </row>
    <row r="2" spans="1:67" s="19" customFormat="1" ht="12.75" customHeight="1" thickTop="1" thickBot="1" x14ac:dyDescent="0.25">
      <c r="B2" s="54" t="s">
        <v>135</v>
      </c>
      <c r="C2" s="46"/>
      <c r="D2" s="323" t="s">
        <v>2</v>
      </c>
      <c r="E2" s="324"/>
      <c r="F2" s="324"/>
      <c r="G2" s="354"/>
      <c r="H2" s="355"/>
      <c r="I2" s="323" t="s">
        <v>3</v>
      </c>
      <c r="J2" s="324"/>
      <c r="K2" s="324"/>
      <c r="L2" s="354"/>
      <c r="M2" s="355"/>
      <c r="N2" s="323" t="s">
        <v>4</v>
      </c>
      <c r="O2" s="324"/>
      <c r="P2" s="324"/>
      <c r="Q2" s="354"/>
      <c r="R2" s="355"/>
      <c r="S2" s="323" t="s">
        <v>5</v>
      </c>
      <c r="T2" s="324"/>
      <c r="U2" s="324"/>
      <c r="V2" s="354"/>
      <c r="W2" s="355"/>
      <c r="X2" s="323" t="s">
        <v>6</v>
      </c>
      <c r="Y2" s="324"/>
      <c r="Z2" s="324"/>
      <c r="AA2" s="354"/>
      <c r="AB2" s="355"/>
      <c r="AC2" s="323" t="s">
        <v>7</v>
      </c>
      <c r="AD2" s="324"/>
      <c r="AE2" s="324"/>
      <c r="AF2" s="354"/>
      <c r="AG2" s="355"/>
      <c r="AH2" s="323" t="s">
        <v>8</v>
      </c>
      <c r="AI2" s="324"/>
      <c r="AJ2" s="324"/>
      <c r="AK2" s="354"/>
      <c r="AL2" s="355"/>
      <c r="AM2" s="323" t="s">
        <v>9</v>
      </c>
      <c r="AN2" s="324"/>
      <c r="AO2" s="324"/>
      <c r="AP2" s="354"/>
      <c r="AQ2" s="355"/>
      <c r="AR2" s="323" t="s">
        <v>10</v>
      </c>
      <c r="AS2" s="324"/>
      <c r="AT2" s="324"/>
      <c r="AU2" s="354"/>
      <c r="AV2" s="355"/>
      <c r="AW2" s="323" t="s">
        <v>11</v>
      </c>
      <c r="AX2" s="324"/>
      <c r="AY2" s="324"/>
      <c r="AZ2" s="354"/>
      <c r="BA2" s="355"/>
      <c r="BB2" s="323" t="s">
        <v>12</v>
      </c>
      <c r="BC2" s="324"/>
      <c r="BD2" s="324"/>
      <c r="BE2" s="354"/>
      <c r="BF2" s="355"/>
      <c r="BG2" s="323" t="s">
        <v>13</v>
      </c>
      <c r="BH2" s="324"/>
      <c r="BI2" s="324"/>
      <c r="BJ2" s="354"/>
      <c r="BK2" s="354"/>
      <c r="BL2" s="356" t="s">
        <v>136</v>
      </c>
      <c r="BM2" s="356" t="s">
        <v>242</v>
      </c>
    </row>
    <row r="3" spans="1:67" s="13" customFormat="1" ht="32.25" customHeight="1" thickBot="1" x14ac:dyDescent="0.25">
      <c r="B3" s="207" t="s">
        <v>45</v>
      </c>
      <c r="C3" s="208" t="s">
        <v>46</v>
      </c>
      <c r="D3" s="209" t="s">
        <v>17</v>
      </c>
      <c r="E3" s="212" t="s">
        <v>240</v>
      </c>
      <c r="F3" s="209" t="s">
        <v>18</v>
      </c>
      <c r="G3" s="212" t="s">
        <v>240</v>
      </c>
      <c r="H3" s="211" t="s">
        <v>137</v>
      </c>
      <c r="I3" s="260" t="s">
        <v>17</v>
      </c>
      <c r="J3" s="212" t="s">
        <v>240</v>
      </c>
      <c r="K3" s="209" t="s">
        <v>18</v>
      </c>
      <c r="L3" s="212" t="s">
        <v>240</v>
      </c>
      <c r="M3" s="213" t="s">
        <v>137</v>
      </c>
      <c r="N3" s="209" t="s">
        <v>17</v>
      </c>
      <c r="O3" s="212" t="s">
        <v>240</v>
      </c>
      <c r="P3" s="209" t="s">
        <v>18</v>
      </c>
      <c r="Q3" s="212" t="s">
        <v>240</v>
      </c>
      <c r="R3" s="213" t="s">
        <v>137</v>
      </c>
      <c r="S3" s="209" t="s">
        <v>17</v>
      </c>
      <c r="T3" s="212" t="s">
        <v>240</v>
      </c>
      <c r="U3" s="209" t="s">
        <v>18</v>
      </c>
      <c r="V3" s="212" t="s">
        <v>240</v>
      </c>
      <c r="W3" s="213" t="s">
        <v>137</v>
      </c>
      <c r="X3" s="209" t="s">
        <v>17</v>
      </c>
      <c r="Y3" s="212" t="s">
        <v>240</v>
      </c>
      <c r="Z3" s="209" t="s">
        <v>18</v>
      </c>
      <c r="AA3" s="212" t="s">
        <v>240</v>
      </c>
      <c r="AB3" s="213" t="s">
        <v>137</v>
      </c>
      <c r="AC3" s="209" t="s">
        <v>17</v>
      </c>
      <c r="AD3" s="212" t="s">
        <v>240</v>
      </c>
      <c r="AE3" s="209" t="s">
        <v>18</v>
      </c>
      <c r="AF3" s="212" t="s">
        <v>240</v>
      </c>
      <c r="AG3" s="213" t="s">
        <v>137</v>
      </c>
      <c r="AH3" s="209" t="s">
        <v>17</v>
      </c>
      <c r="AI3" s="212" t="s">
        <v>240</v>
      </c>
      <c r="AJ3" s="209" t="s">
        <v>18</v>
      </c>
      <c r="AK3" s="212" t="s">
        <v>240</v>
      </c>
      <c r="AL3" s="213" t="s">
        <v>137</v>
      </c>
      <c r="AM3" s="209" t="s">
        <v>17</v>
      </c>
      <c r="AN3" s="212" t="s">
        <v>240</v>
      </c>
      <c r="AO3" s="209" t="s">
        <v>18</v>
      </c>
      <c r="AP3" s="212" t="s">
        <v>240</v>
      </c>
      <c r="AQ3" s="214" t="s">
        <v>137</v>
      </c>
      <c r="AR3" s="209" t="s">
        <v>17</v>
      </c>
      <c r="AS3" s="212" t="s">
        <v>240</v>
      </c>
      <c r="AT3" s="209" t="s">
        <v>18</v>
      </c>
      <c r="AU3" s="212" t="s">
        <v>240</v>
      </c>
      <c r="AV3" s="214" t="s">
        <v>137</v>
      </c>
      <c r="AW3" s="209" t="s">
        <v>17</v>
      </c>
      <c r="AX3" s="212" t="s">
        <v>240</v>
      </c>
      <c r="AY3" s="209" t="s">
        <v>18</v>
      </c>
      <c r="AZ3" s="212" t="s">
        <v>240</v>
      </c>
      <c r="BA3" s="214" t="s">
        <v>137</v>
      </c>
      <c r="BB3" s="209" t="s">
        <v>17</v>
      </c>
      <c r="BC3" s="212" t="s">
        <v>240</v>
      </c>
      <c r="BD3" s="210" t="s">
        <v>18</v>
      </c>
      <c r="BE3" s="212" t="s">
        <v>240</v>
      </c>
      <c r="BF3" s="211" t="s">
        <v>137</v>
      </c>
      <c r="BG3" s="209" t="s">
        <v>17</v>
      </c>
      <c r="BH3" s="212" t="s">
        <v>240</v>
      </c>
      <c r="BI3" s="210" t="s">
        <v>18</v>
      </c>
      <c r="BJ3" s="212" t="s">
        <v>240</v>
      </c>
      <c r="BK3" s="213" t="s">
        <v>137</v>
      </c>
      <c r="BL3" s="357"/>
      <c r="BM3" s="357"/>
    </row>
    <row r="4" spans="1:67" ht="12.75" customHeight="1" x14ac:dyDescent="0.2">
      <c r="A4" s="48" t="s">
        <v>83</v>
      </c>
      <c r="B4" s="261" t="s">
        <v>187</v>
      </c>
      <c r="C4" s="51" t="s">
        <v>52</v>
      </c>
      <c r="D4" s="188">
        <v>0</v>
      </c>
      <c r="E4" s="197">
        <v>0</v>
      </c>
      <c r="F4" s="189">
        <v>0</v>
      </c>
      <c r="G4" s="248">
        <v>0</v>
      </c>
      <c r="H4" s="203">
        <f>SUM(D4,F4)</f>
        <v>0</v>
      </c>
      <c r="I4" s="188">
        <v>0</v>
      </c>
      <c r="J4" s="197">
        <f>I4/M4</f>
        <v>0</v>
      </c>
      <c r="K4" s="189">
        <v>1</v>
      </c>
      <c r="L4" s="248">
        <f>K4/M4</f>
        <v>1</v>
      </c>
      <c r="M4" s="203">
        <f>SUM(I4,K4)</f>
        <v>1</v>
      </c>
      <c r="N4" s="188">
        <v>2</v>
      </c>
      <c r="O4" s="197">
        <f>N4/R4</f>
        <v>0.4</v>
      </c>
      <c r="P4" s="189">
        <v>3</v>
      </c>
      <c r="Q4" s="248">
        <f>P4/R4</f>
        <v>0.6</v>
      </c>
      <c r="R4" s="203">
        <f>SUM(N4,P4)</f>
        <v>5</v>
      </c>
      <c r="S4" s="188">
        <v>2</v>
      </c>
      <c r="T4" s="197">
        <f>S4/W4</f>
        <v>0.4</v>
      </c>
      <c r="U4" s="189">
        <v>3</v>
      </c>
      <c r="V4" s="248">
        <f>U4/W4</f>
        <v>0.6</v>
      </c>
      <c r="W4" s="203">
        <f>SUM(S4,U4)</f>
        <v>5</v>
      </c>
      <c r="X4" s="188">
        <v>3</v>
      </c>
      <c r="Y4" s="197">
        <f>IFERROR(X4/AB4,0)</f>
        <v>0.42857142857142855</v>
      </c>
      <c r="Z4" s="189">
        <v>4</v>
      </c>
      <c r="AA4" s="248">
        <f>IFERROR(Z4/AB4,0)</f>
        <v>0.5714285714285714</v>
      </c>
      <c r="AB4" s="203">
        <f>SUM(X4,Z4)</f>
        <v>7</v>
      </c>
      <c r="AC4" s="188">
        <v>3</v>
      </c>
      <c r="AD4" s="197">
        <f>IFERROR(AC4/AG4,0)</f>
        <v>0.42857142857142855</v>
      </c>
      <c r="AE4" s="189">
        <v>4</v>
      </c>
      <c r="AF4" s="197">
        <f>IFERROR(AE4/AG4,0)</f>
        <v>0.5714285714285714</v>
      </c>
      <c r="AG4" s="203">
        <f>SUM(AC4,AE4)</f>
        <v>7</v>
      </c>
      <c r="AH4" s="188">
        <v>3</v>
      </c>
      <c r="AI4" s="197">
        <f>IF(AL4=0,0,AH4/AL4)</f>
        <v>0.375</v>
      </c>
      <c r="AJ4" s="189">
        <v>5</v>
      </c>
      <c r="AK4" s="197">
        <f>IF(AL4=0,0,AJ4/AL4)</f>
        <v>0.625</v>
      </c>
      <c r="AL4" s="203">
        <f t="shared" ref="AL4:AL43" si="0">SUM(AH4,AJ4)</f>
        <v>8</v>
      </c>
      <c r="AM4" s="188">
        <v>3</v>
      </c>
      <c r="AN4" s="197">
        <f>IF(AQ4=0,0,AM4/AQ4)</f>
        <v>0.42857142857142855</v>
      </c>
      <c r="AO4" s="189">
        <v>4</v>
      </c>
      <c r="AP4" s="197">
        <f>IF(AQ4=0,0,AO4/AQ4)</f>
        <v>0.5714285714285714</v>
      </c>
      <c r="AQ4" s="203">
        <f>SUM(AM4,AO4)</f>
        <v>7</v>
      </c>
      <c r="AR4" s="188">
        <v>2</v>
      </c>
      <c r="AS4" s="197">
        <f>IF(AV4=0,0,AR4/AV4)</f>
        <v>0.4</v>
      </c>
      <c r="AT4" s="189">
        <v>3</v>
      </c>
      <c r="AU4" s="197">
        <f>IF(AV4=0,0,AT4/AV4)</f>
        <v>0.6</v>
      </c>
      <c r="AV4" s="203">
        <f t="shared" ref="AV4:AV43" si="1">SUM(AR4,AT4)</f>
        <v>5</v>
      </c>
      <c r="AW4" s="188">
        <v>2</v>
      </c>
      <c r="AX4" s="197">
        <f>IFERROR(AW4/BA4,0)</f>
        <v>0.4</v>
      </c>
      <c r="AY4" s="189">
        <v>3</v>
      </c>
      <c r="AZ4" s="197">
        <f>IFERROR(AY4/BA4,0)</f>
        <v>0.6</v>
      </c>
      <c r="BA4" s="203">
        <f t="shared" ref="BA4:BA43" si="2">SUM(AW4,AY4)</f>
        <v>5</v>
      </c>
      <c r="BB4" s="188">
        <v>1</v>
      </c>
      <c r="BC4" s="197">
        <f>IFERROR(BB4/BF4,0)</f>
        <v>0.25</v>
      </c>
      <c r="BD4" s="189">
        <v>3</v>
      </c>
      <c r="BE4" s="197">
        <f>IFERROR(BD4/BF4,0)</f>
        <v>0.75</v>
      </c>
      <c r="BF4" s="203">
        <f>SUM(BB4,BD4)</f>
        <v>4</v>
      </c>
      <c r="BG4" s="188">
        <v>1</v>
      </c>
      <c r="BH4" s="197">
        <f>IFERROR(BG4/BK4,0)</f>
        <v>0.25</v>
      </c>
      <c r="BI4" s="189">
        <v>3</v>
      </c>
      <c r="BJ4" s="197">
        <f>IFERROR(BI4/BK4,0)</f>
        <v>0.75</v>
      </c>
      <c r="BK4" s="203">
        <f>SUM(BG4,BI4)</f>
        <v>4</v>
      </c>
      <c r="BL4" s="122">
        <f>BK4-BF4</f>
        <v>0</v>
      </c>
      <c r="BM4" s="306">
        <f>BK4-H4</f>
        <v>4</v>
      </c>
    </row>
    <row r="5" spans="1:67" s="117" customFormat="1" ht="12.75" customHeight="1" x14ac:dyDescent="0.2">
      <c r="A5" s="298"/>
      <c r="B5" s="299" t="s">
        <v>187</v>
      </c>
      <c r="C5" s="300" t="s">
        <v>139</v>
      </c>
      <c r="D5" s="301">
        <v>0</v>
      </c>
      <c r="E5" s="302">
        <f>IFERROR(D5/H5,0)</f>
        <v>0</v>
      </c>
      <c r="F5" s="303">
        <v>0</v>
      </c>
      <c r="G5" s="304">
        <f>IFERROR(F5/H5,0)</f>
        <v>0</v>
      </c>
      <c r="H5" s="204">
        <f t="shared" ref="H5:H43" si="3">SUM(D5,F5)</f>
        <v>0</v>
      </c>
      <c r="I5" s="301">
        <v>0</v>
      </c>
      <c r="J5" s="302">
        <f t="shared" ref="J5" si="4">IFERROR(I5/M5,0)</f>
        <v>0</v>
      </c>
      <c r="K5" s="303">
        <v>0</v>
      </c>
      <c r="L5" s="304">
        <f>IFERROR(K5/M5,0)</f>
        <v>0</v>
      </c>
      <c r="M5" s="204">
        <f t="shared" ref="M5:M43" si="5">SUM(I5,K5)</f>
        <v>0</v>
      </c>
      <c r="N5" s="301">
        <v>0</v>
      </c>
      <c r="O5" s="302">
        <f t="shared" ref="O5" si="6">IFERROR(N5/R5,0)</f>
        <v>0</v>
      </c>
      <c r="P5" s="303">
        <v>0</v>
      </c>
      <c r="Q5" s="304">
        <f>IFERROR(P5/R5,0)</f>
        <v>0</v>
      </c>
      <c r="R5" s="204">
        <f t="shared" ref="R5:R43" si="7">SUM(N5,P5)</f>
        <v>0</v>
      </c>
      <c r="S5" s="301">
        <v>0</v>
      </c>
      <c r="T5" s="302">
        <f t="shared" ref="T5" si="8">IFERROR(S5/W5,0)</f>
        <v>0</v>
      </c>
      <c r="U5" s="303">
        <v>0</v>
      </c>
      <c r="V5" s="304">
        <f>IFERROR(U5/W5,0)</f>
        <v>0</v>
      </c>
      <c r="W5" s="204">
        <f t="shared" ref="W5:W43" si="9">SUM(S5,U5)</f>
        <v>0</v>
      </c>
      <c r="X5" s="301">
        <v>0</v>
      </c>
      <c r="Y5" s="302">
        <f t="shared" ref="Y5" si="10">IFERROR(X5/AB5,0)</f>
        <v>0</v>
      </c>
      <c r="Z5" s="303">
        <v>0</v>
      </c>
      <c r="AA5" s="304">
        <f>IFERROR(Z5/AB5,0)</f>
        <v>0</v>
      </c>
      <c r="AB5" s="204">
        <f t="shared" ref="AB5:AB43" si="11">SUM(X5,Z5)</f>
        <v>0</v>
      </c>
      <c r="AC5" s="301">
        <v>0</v>
      </c>
      <c r="AD5" s="302">
        <f t="shared" ref="AD5" si="12">IFERROR(AC5/AG5,0)</f>
        <v>0</v>
      </c>
      <c r="AE5" s="303">
        <v>0</v>
      </c>
      <c r="AF5" s="302">
        <f>IFERROR(AE5/AG5,0)</f>
        <v>0</v>
      </c>
      <c r="AG5" s="204">
        <f t="shared" ref="AG5:AG43" si="13">SUM(AC5,AE5)</f>
        <v>0</v>
      </c>
      <c r="AH5" s="301">
        <v>0</v>
      </c>
      <c r="AI5" s="302">
        <f t="shared" ref="AI5" si="14">IFERROR(AH5/AL5,0)</f>
        <v>0</v>
      </c>
      <c r="AJ5" s="303">
        <v>0</v>
      </c>
      <c r="AK5" s="302">
        <f>IFERROR(AJ5/AL5,0)</f>
        <v>0</v>
      </c>
      <c r="AL5" s="204">
        <f t="shared" si="0"/>
        <v>0</v>
      </c>
      <c r="AM5" s="301">
        <v>0</v>
      </c>
      <c r="AN5" s="302">
        <f t="shared" ref="AN5" si="15">IFERROR(AM5/AQ5,0)</f>
        <v>0</v>
      </c>
      <c r="AO5" s="303">
        <v>0</v>
      </c>
      <c r="AP5" s="302">
        <f>IFERROR(AO5/AQ5,0)</f>
        <v>0</v>
      </c>
      <c r="AQ5" s="204">
        <f t="shared" ref="AQ5:AQ43" si="16">SUM(AM5,AO5)</f>
        <v>0</v>
      </c>
      <c r="AR5" s="301">
        <v>0</v>
      </c>
      <c r="AS5" s="302">
        <f t="shared" ref="AS5" si="17">IFERROR(AR5/AV5,0)</f>
        <v>0</v>
      </c>
      <c r="AT5" s="303">
        <v>0</v>
      </c>
      <c r="AU5" s="302">
        <f>IFERROR(AT5/AV5,0)</f>
        <v>0</v>
      </c>
      <c r="AV5" s="204">
        <f t="shared" si="1"/>
        <v>0</v>
      </c>
      <c r="AW5" s="301">
        <v>0</v>
      </c>
      <c r="AX5" s="302">
        <f t="shared" ref="AX5:AX43" si="18">IFERROR(AW5/BA5,0)</f>
        <v>0</v>
      </c>
      <c r="AY5" s="303">
        <v>0</v>
      </c>
      <c r="AZ5" s="302">
        <f>IFERROR(AY5/BA5,0)</f>
        <v>0</v>
      </c>
      <c r="BA5" s="204">
        <f t="shared" si="2"/>
        <v>0</v>
      </c>
      <c r="BB5" s="301">
        <v>1</v>
      </c>
      <c r="BC5" s="302">
        <f>IFERROR(BB5/BF5,0)</f>
        <v>1</v>
      </c>
      <c r="BD5" s="303">
        <v>0</v>
      </c>
      <c r="BE5" s="302">
        <f>IFERROR(BD5/BF5,0)</f>
        <v>0</v>
      </c>
      <c r="BF5" s="305">
        <f t="shared" ref="BF5:BF43" si="19">SUM(BB5,BD5)</f>
        <v>1</v>
      </c>
      <c r="BG5" s="301">
        <v>1</v>
      </c>
      <c r="BH5" s="198">
        <f t="shared" ref="BH5:BH43" si="20">IFERROR(BG5/BK5,0)</f>
        <v>1</v>
      </c>
      <c r="BI5" s="112">
        <v>0</v>
      </c>
      <c r="BJ5" s="198">
        <f t="shared" ref="BJ5:BJ43" si="21">IFERROR(BI5/BK5,0)</f>
        <v>0</v>
      </c>
      <c r="BK5" s="305">
        <f>SUM(BG5,BI5)</f>
        <v>1</v>
      </c>
      <c r="BL5" s="122">
        <f t="shared" ref="BL5:BL43" si="22">BK5-BF5</f>
        <v>0</v>
      </c>
      <c r="BM5" s="122">
        <f t="shared" ref="BM5:BM43" si="23">BK5-H5</f>
        <v>1</v>
      </c>
    </row>
    <row r="6" spans="1:67" x14ac:dyDescent="0.2">
      <c r="A6" s="49" t="s">
        <v>84</v>
      </c>
      <c r="B6" s="262" t="s">
        <v>188</v>
      </c>
      <c r="C6" s="52" t="s">
        <v>52</v>
      </c>
      <c r="D6" s="113">
        <v>13</v>
      </c>
      <c r="E6" s="198">
        <f t="shared" ref="E6:E7" si="24">D6/H6</f>
        <v>0.52</v>
      </c>
      <c r="F6" s="112">
        <v>12</v>
      </c>
      <c r="G6" s="249">
        <f t="shared" ref="G6:G7" si="25">F6/H6</f>
        <v>0.48</v>
      </c>
      <c r="H6" s="204">
        <f t="shared" si="3"/>
        <v>25</v>
      </c>
      <c r="I6" s="113">
        <v>12</v>
      </c>
      <c r="J6" s="198">
        <f t="shared" ref="J6" si="26">I6/M6</f>
        <v>0.46153846153846156</v>
      </c>
      <c r="K6" s="112">
        <v>14</v>
      </c>
      <c r="L6" s="249">
        <f t="shared" ref="L6" si="27">K6/M6</f>
        <v>0.53846153846153844</v>
      </c>
      <c r="M6" s="204">
        <f t="shared" si="5"/>
        <v>26</v>
      </c>
      <c r="N6" s="113">
        <v>14</v>
      </c>
      <c r="O6" s="198">
        <f t="shared" ref="O6" si="28">N6/R6</f>
        <v>0.53846153846153844</v>
      </c>
      <c r="P6" s="112">
        <v>12</v>
      </c>
      <c r="Q6" s="249">
        <f t="shared" ref="Q6" si="29">P6/R6</f>
        <v>0.46153846153846156</v>
      </c>
      <c r="R6" s="204">
        <f t="shared" si="7"/>
        <v>26</v>
      </c>
      <c r="S6" s="113">
        <v>14</v>
      </c>
      <c r="T6" s="198">
        <f t="shared" ref="T6" si="30">S6/W6</f>
        <v>0.53846153846153844</v>
      </c>
      <c r="U6" s="112">
        <v>12</v>
      </c>
      <c r="V6" s="249">
        <f t="shared" ref="V6" si="31">U6/W6</f>
        <v>0.46153846153846156</v>
      </c>
      <c r="W6" s="204">
        <f t="shared" si="9"/>
        <v>26</v>
      </c>
      <c r="X6" s="113">
        <v>14</v>
      </c>
      <c r="Y6" s="198">
        <f t="shared" ref="Y6:Y43" si="32">IFERROR(X6/AB6,0)</f>
        <v>0.56000000000000005</v>
      </c>
      <c r="Z6" s="112">
        <v>11</v>
      </c>
      <c r="AA6" s="249">
        <f t="shared" ref="AA6:AA43" si="33">IFERROR(Z6/AB6,0)</f>
        <v>0.44</v>
      </c>
      <c r="AB6" s="204">
        <f t="shared" si="11"/>
        <v>25</v>
      </c>
      <c r="AC6" s="113">
        <v>14</v>
      </c>
      <c r="AD6" s="198">
        <f t="shared" ref="AD6:AD43" si="34">IFERROR(AC6/AG6,0)</f>
        <v>0.56000000000000005</v>
      </c>
      <c r="AE6" s="112">
        <v>11</v>
      </c>
      <c r="AF6" s="198">
        <f t="shared" ref="AF6:AF43" si="35">IFERROR(AE6/AG6,0)</f>
        <v>0.44</v>
      </c>
      <c r="AG6" s="204">
        <f t="shared" si="13"/>
        <v>25</v>
      </c>
      <c r="AH6" s="113">
        <v>13</v>
      </c>
      <c r="AI6" s="198">
        <f>IF(AL6=0,0,AH6/AL6)</f>
        <v>0.56521739130434778</v>
      </c>
      <c r="AJ6" s="112">
        <v>10</v>
      </c>
      <c r="AK6" s="198">
        <f>IF(AL6=0,0,AJ6/AL6)</f>
        <v>0.43478260869565216</v>
      </c>
      <c r="AL6" s="204">
        <f t="shared" si="0"/>
        <v>23</v>
      </c>
      <c r="AM6" s="113">
        <v>13</v>
      </c>
      <c r="AN6" s="198">
        <f t="shared" ref="AN6:AN43" si="36">IF(AL6=0,0,AH6/AL6)</f>
        <v>0.56521739130434778</v>
      </c>
      <c r="AO6" s="112">
        <v>10</v>
      </c>
      <c r="AP6" s="198">
        <f t="shared" ref="AP6:AP43" si="37">IF(AQ6=0,0,AO6/AQ6)</f>
        <v>0.43478260869565216</v>
      </c>
      <c r="AQ6" s="204">
        <f t="shared" si="16"/>
        <v>23</v>
      </c>
      <c r="AR6" s="113">
        <v>13</v>
      </c>
      <c r="AS6" s="198">
        <f>IF(AV6=0,0,AR6/AV6)</f>
        <v>0.59090909090909094</v>
      </c>
      <c r="AT6" s="112">
        <v>9</v>
      </c>
      <c r="AU6" s="198">
        <f t="shared" ref="AU6:AU43" si="38">IF(AV6=0,0,AT6/AV6)</f>
        <v>0.40909090909090912</v>
      </c>
      <c r="AV6" s="204">
        <f t="shared" si="1"/>
        <v>22</v>
      </c>
      <c r="AW6" s="113">
        <v>13</v>
      </c>
      <c r="AX6" s="198">
        <f t="shared" si="18"/>
        <v>0.61904761904761907</v>
      </c>
      <c r="AY6" s="112">
        <v>8</v>
      </c>
      <c r="AZ6" s="198">
        <f t="shared" ref="AZ6:AZ43" si="39">IFERROR(AY6/BA6,0)</f>
        <v>0.38095238095238093</v>
      </c>
      <c r="BA6" s="204">
        <f t="shared" si="2"/>
        <v>21</v>
      </c>
      <c r="BB6" s="113">
        <v>13</v>
      </c>
      <c r="BC6" s="198">
        <f>IFERROR(BB6/BF6,0)</f>
        <v>0.61904761904761907</v>
      </c>
      <c r="BD6" s="112">
        <v>8</v>
      </c>
      <c r="BE6" s="198">
        <f>IFERROR(BD6/BF6,0)</f>
        <v>0.38095238095238093</v>
      </c>
      <c r="BF6" s="204">
        <f t="shared" si="19"/>
        <v>21</v>
      </c>
      <c r="BG6" s="113">
        <v>14</v>
      </c>
      <c r="BH6" s="198">
        <f t="shared" si="20"/>
        <v>0.63636363636363635</v>
      </c>
      <c r="BI6" s="112">
        <v>8</v>
      </c>
      <c r="BJ6" s="198">
        <f t="shared" si="21"/>
        <v>0.36363636363636365</v>
      </c>
      <c r="BK6" s="204">
        <f t="shared" ref="BK6:BK43" si="40">SUM(BG6,BI6)</f>
        <v>22</v>
      </c>
      <c r="BL6" s="122">
        <f t="shared" si="22"/>
        <v>1</v>
      </c>
      <c r="BM6" s="122">
        <f t="shared" si="23"/>
        <v>-3</v>
      </c>
    </row>
    <row r="7" spans="1:67" s="117" customFormat="1" x14ac:dyDescent="0.2">
      <c r="A7" s="49"/>
      <c r="B7" s="262" t="s">
        <v>188</v>
      </c>
      <c r="C7" s="64" t="s">
        <v>139</v>
      </c>
      <c r="D7" s="113">
        <v>1</v>
      </c>
      <c r="E7" s="198">
        <f t="shared" si="24"/>
        <v>0.5</v>
      </c>
      <c r="F7" s="112">
        <v>1</v>
      </c>
      <c r="G7" s="249">
        <f t="shared" si="25"/>
        <v>0.5</v>
      </c>
      <c r="H7" s="204">
        <f t="shared" si="3"/>
        <v>2</v>
      </c>
      <c r="I7" s="113">
        <v>1</v>
      </c>
      <c r="J7" s="198">
        <v>0</v>
      </c>
      <c r="K7" s="112">
        <v>1</v>
      </c>
      <c r="L7" s="249">
        <v>0</v>
      </c>
      <c r="M7" s="204">
        <f t="shared" si="5"/>
        <v>2</v>
      </c>
      <c r="N7" s="113">
        <v>1</v>
      </c>
      <c r="O7" s="198">
        <v>0</v>
      </c>
      <c r="P7" s="112">
        <v>1</v>
      </c>
      <c r="Q7" s="249">
        <v>0</v>
      </c>
      <c r="R7" s="204">
        <f t="shared" si="7"/>
        <v>2</v>
      </c>
      <c r="S7" s="113">
        <v>2</v>
      </c>
      <c r="T7" s="198">
        <v>0</v>
      </c>
      <c r="U7" s="112">
        <v>2</v>
      </c>
      <c r="V7" s="249">
        <v>0</v>
      </c>
      <c r="W7" s="204">
        <f t="shared" si="9"/>
        <v>4</v>
      </c>
      <c r="X7" s="113">
        <v>2</v>
      </c>
      <c r="Y7" s="198">
        <f t="shared" si="32"/>
        <v>0.66666666666666663</v>
      </c>
      <c r="Z7" s="112">
        <v>1</v>
      </c>
      <c r="AA7" s="249">
        <f t="shared" si="33"/>
        <v>0.33333333333333331</v>
      </c>
      <c r="AB7" s="204">
        <f t="shared" si="11"/>
        <v>3</v>
      </c>
      <c r="AC7" s="113">
        <v>2</v>
      </c>
      <c r="AD7" s="198">
        <f t="shared" si="34"/>
        <v>0.66666666666666663</v>
      </c>
      <c r="AE7" s="112">
        <v>1</v>
      </c>
      <c r="AF7" s="249">
        <f t="shared" si="35"/>
        <v>0.33333333333333331</v>
      </c>
      <c r="AG7" s="204">
        <f t="shared" si="13"/>
        <v>3</v>
      </c>
      <c r="AH7" s="113">
        <v>2</v>
      </c>
      <c r="AI7" s="198">
        <f>IF(AL7=0,0,AH7/AL7)</f>
        <v>0.66666666666666663</v>
      </c>
      <c r="AJ7" s="112">
        <v>1</v>
      </c>
      <c r="AK7" s="198">
        <f t="shared" ref="AK7:AK43" si="41">IF(AL7=0,0,AJ7/AL7)</f>
        <v>0.33333333333333331</v>
      </c>
      <c r="AL7" s="204">
        <f t="shared" si="0"/>
        <v>3</v>
      </c>
      <c r="AM7" s="113">
        <v>2</v>
      </c>
      <c r="AN7" s="198">
        <f t="shared" si="36"/>
        <v>0.66666666666666663</v>
      </c>
      <c r="AO7" s="112">
        <v>1</v>
      </c>
      <c r="AP7" s="249">
        <f t="shared" si="37"/>
        <v>0.33333333333333331</v>
      </c>
      <c r="AQ7" s="204">
        <f t="shared" si="16"/>
        <v>3</v>
      </c>
      <c r="AR7" s="113">
        <v>0</v>
      </c>
      <c r="AS7" s="198">
        <f t="shared" ref="AS7:AS43" si="42">IF(AV7=0,0,AR7/AV7)</f>
        <v>0</v>
      </c>
      <c r="AT7" s="112">
        <v>1</v>
      </c>
      <c r="AU7" s="249">
        <f t="shared" si="38"/>
        <v>1</v>
      </c>
      <c r="AV7" s="204">
        <f t="shared" si="1"/>
        <v>1</v>
      </c>
      <c r="AW7" s="113">
        <v>0</v>
      </c>
      <c r="AX7" s="198">
        <f t="shared" si="18"/>
        <v>0</v>
      </c>
      <c r="AY7" s="112">
        <v>1</v>
      </c>
      <c r="AZ7" s="249">
        <f t="shared" si="39"/>
        <v>1</v>
      </c>
      <c r="BA7" s="204">
        <f t="shared" si="2"/>
        <v>1</v>
      </c>
      <c r="BB7" s="113">
        <v>0</v>
      </c>
      <c r="BC7" s="198">
        <f t="shared" ref="BC7:BC43" si="43">IFERROR(BB7/BF7,0)</f>
        <v>0</v>
      </c>
      <c r="BD7" s="112">
        <v>1</v>
      </c>
      <c r="BE7" s="249">
        <f t="shared" ref="BE7:BE43" si="44">IFERROR(BD7/BF7,0)</f>
        <v>1</v>
      </c>
      <c r="BF7" s="204">
        <f t="shared" si="19"/>
        <v>1</v>
      </c>
      <c r="BG7" s="113">
        <v>0</v>
      </c>
      <c r="BH7" s="198">
        <f t="shared" si="20"/>
        <v>0</v>
      </c>
      <c r="BI7" s="112">
        <v>1</v>
      </c>
      <c r="BJ7" s="198">
        <f t="shared" si="21"/>
        <v>1</v>
      </c>
      <c r="BK7" s="204">
        <f t="shared" si="40"/>
        <v>1</v>
      </c>
      <c r="BL7" s="122">
        <f t="shared" si="22"/>
        <v>0</v>
      </c>
      <c r="BM7" s="122">
        <f t="shared" si="23"/>
        <v>-1</v>
      </c>
    </row>
    <row r="8" spans="1:67" x14ac:dyDescent="0.2">
      <c r="A8" s="49" t="s">
        <v>85</v>
      </c>
      <c r="B8" s="262" t="s">
        <v>189</v>
      </c>
      <c r="C8" s="52" t="s">
        <v>52</v>
      </c>
      <c r="D8" s="113">
        <v>0</v>
      </c>
      <c r="E8" s="198">
        <v>0</v>
      </c>
      <c r="F8" s="112">
        <v>0</v>
      </c>
      <c r="G8" s="249">
        <v>0</v>
      </c>
      <c r="H8" s="204">
        <f t="shared" si="3"/>
        <v>0</v>
      </c>
      <c r="I8" s="113">
        <v>0</v>
      </c>
      <c r="J8" s="198">
        <v>0</v>
      </c>
      <c r="K8" s="112">
        <v>0</v>
      </c>
      <c r="L8" s="249">
        <v>0</v>
      </c>
      <c r="M8" s="204">
        <f t="shared" si="5"/>
        <v>0</v>
      </c>
      <c r="N8" s="113">
        <v>0</v>
      </c>
      <c r="O8" s="198">
        <v>0</v>
      </c>
      <c r="P8" s="112">
        <v>0</v>
      </c>
      <c r="Q8" s="249">
        <v>0</v>
      </c>
      <c r="R8" s="204">
        <f t="shared" si="7"/>
        <v>0</v>
      </c>
      <c r="S8" s="113">
        <v>0</v>
      </c>
      <c r="T8" s="198">
        <v>0</v>
      </c>
      <c r="U8" s="112">
        <v>0</v>
      </c>
      <c r="V8" s="249">
        <v>0</v>
      </c>
      <c r="W8" s="204">
        <f t="shared" si="9"/>
        <v>0</v>
      </c>
      <c r="X8" s="113">
        <v>1</v>
      </c>
      <c r="Y8" s="198">
        <f t="shared" si="32"/>
        <v>1</v>
      </c>
      <c r="Z8" s="112">
        <v>0</v>
      </c>
      <c r="AA8" s="249">
        <f t="shared" si="33"/>
        <v>0</v>
      </c>
      <c r="AB8" s="204">
        <f t="shared" si="11"/>
        <v>1</v>
      </c>
      <c r="AC8" s="113">
        <v>1</v>
      </c>
      <c r="AD8" s="198">
        <f>IFERROR(AC8/AG8,0)</f>
        <v>1</v>
      </c>
      <c r="AE8" s="112">
        <v>0</v>
      </c>
      <c r="AF8" s="198">
        <f t="shared" si="35"/>
        <v>0</v>
      </c>
      <c r="AG8" s="204">
        <f t="shared" si="13"/>
        <v>1</v>
      </c>
      <c r="AH8" s="113">
        <v>1</v>
      </c>
      <c r="AI8" s="198">
        <f t="shared" ref="AI8:AI23" si="45">IF(AL8=0,0,AH8/AL8)</f>
        <v>1</v>
      </c>
      <c r="AJ8" s="112">
        <v>0</v>
      </c>
      <c r="AK8" s="198">
        <f t="shared" si="41"/>
        <v>0</v>
      </c>
      <c r="AL8" s="204">
        <f t="shared" si="0"/>
        <v>1</v>
      </c>
      <c r="AM8" s="113">
        <v>1</v>
      </c>
      <c r="AN8" s="198">
        <f t="shared" si="36"/>
        <v>1</v>
      </c>
      <c r="AO8" s="112">
        <v>0</v>
      </c>
      <c r="AP8" s="198">
        <f t="shared" si="37"/>
        <v>0</v>
      </c>
      <c r="AQ8" s="204">
        <f t="shared" si="16"/>
        <v>1</v>
      </c>
      <c r="AR8" s="113">
        <v>1</v>
      </c>
      <c r="AS8" s="198">
        <f t="shared" si="42"/>
        <v>1</v>
      </c>
      <c r="AT8" s="112">
        <v>0</v>
      </c>
      <c r="AU8" s="198">
        <f t="shared" si="38"/>
        <v>0</v>
      </c>
      <c r="AV8" s="204">
        <f t="shared" si="1"/>
        <v>1</v>
      </c>
      <c r="AW8" s="113">
        <v>1</v>
      </c>
      <c r="AX8" s="198">
        <f t="shared" si="18"/>
        <v>1</v>
      </c>
      <c r="AY8" s="112">
        <v>0</v>
      </c>
      <c r="AZ8" s="198">
        <f t="shared" si="39"/>
        <v>0</v>
      </c>
      <c r="BA8" s="204">
        <f t="shared" si="2"/>
        <v>1</v>
      </c>
      <c r="BB8" s="113">
        <v>1</v>
      </c>
      <c r="BC8" s="198">
        <f t="shared" si="43"/>
        <v>1</v>
      </c>
      <c r="BD8" s="112">
        <v>0</v>
      </c>
      <c r="BE8" s="198">
        <f t="shared" si="44"/>
        <v>0</v>
      </c>
      <c r="BF8" s="204">
        <f t="shared" si="19"/>
        <v>1</v>
      </c>
      <c r="BG8" s="113">
        <v>1</v>
      </c>
      <c r="BH8" s="198">
        <f t="shared" si="20"/>
        <v>1</v>
      </c>
      <c r="BI8" s="112">
        <v>0</v>
      </c>
      <c r="BJ8" s="198">
        <f t="shared" si="21"/>
        <v>0</v>
      </c>
      <c r="BK8" s="204">
        <f t="shared" si="40"/>
        <v>1</v>
      </c>
      <c r="BL8" s="122">
        <f t="shared" si="22"/>
        <v>0</v>
      </c>
      <c r="BM8" s="122">
        <f t="shared" si="23"/>
        <v>1</v>
      </c>
    </row>
    <row r="9" spans="1:67" s="117" customFormat="1" x14ac:dyDescent="0.2">
      <c r="A9" s="49"/>
      <c r="B9" s="262" t="s">
        <v>189</v>
      </c>
      <c r="C9" s="64" t="s">
        <v>139</v>
      </c>
      <c r="D9" s="113">
        <v>0</v>
      </c>
      <c r="E9" s="198">
        <v>0</v>
      </c>
      <c r="F9" s="112">
        <v>0</v>
      </c>
      <c r="G9" s="249">
        <v>0</v>
      </c>
      <c r="H9" s="204">
        <f t="shared" ref="H9" si="46">SUM(D9,F9)</f>
        <v>0</v>
      </c>
      <c r="I9" s="113">
        <v>0</v>
      </c>
      <c r="J9" s="198">
        <v>0</v>
      </c>
      <c r="K9" s="112">
        <v>0</v>
      </c>
      <c r="L9" s="249">
        <v>0</v>
      </c>
      <c r="M9" s="204">
        <f t="shared" ref="M9" si="47">SUM(I9,K9)</f>
        <v>0</v>
      </c>
      <c r="N9" s="113">
        <v>0</v>
      </c>
      <c r="O9" s="198">
        <v>0</v>
      </c>
      <c r="P9" s="112">
        <v>0</v>
      </c>
      <c r="Q9" s="249">
        <v>0</v>
      </c>
      <c r="R9" s="204">
        <f t="shared" ref="R9" si="48">SUM(N9,P9)</f>
        <v>0</v>
      </c>
      <c r="S9" s="113">
        <v>0</v>
      </c>
      <c r="T9" s="198">
        <v>0</v>
      </c>
      <c r="U9" s="112">
        <v>0</v>
      </c>
      <c r="V9" s="249">
        <v>0</v>
      </c>
      <c r="W9" s="204">
        <f t="shared" ref="W9" si="49">SUM(S9,U9)</f>
        <v>0</v>
      </c>
      <c r="X9" s="113">
        <v>0</v>
      </c>
      <c r="Y9" s="198">
        <f t="shared" si="32"/>
        <v>0</v>
      </c>
      <c r="Z9" s="112">
        <v>0</v>
      </c>
      <c r="AA9" s="249">
        <f t="shared" si="33"/>
        <v>0</v>
      </c>
      <c r="AB9" s="204">
        <f t="shared" ref="AB9" si="50">SUM(X9,Z9)</f>
        <v>0</v>
      </c>
      <c r="AC9" s="113">
        <v>0</v>
      </c>
      <c r="AD9" s="198">
        <f t="shared" si="34"/>
        <v>0</v>
      </c>
      <c r="AE9" s="112">
        <v>0</v>
      </c>
      <c r="AF9" s="198">
        <f t="shared" si="35"/>
        <v>0</v>
      </c>
      <c r="AG9" s="204">
        <f t="shared" ref="AG9" si="51">SUM(AC9,AE9)</f>
        <v>0</v>
      </c>
      <c r="AH9" s="113">
        <v>0</v>
      </c>
      <c r="AI9" s="198">
        <f t="shared" si="45"/>
        <v>0</v>
      </c>
      <c r="AJ9" s="112">
        <v>0</v>
      </c>
      <c r="AK9" s="198">
        <f t="shared" si="41"/>
        <v>0</v>
      </c>
      <c r="AL9" s="204">
        <f t="shared" si="0"/>
        <v>0</v>
      </c>
      <c r="AM9" s="113">
        <v>0</v>
      </c>
      <c r="AN9" s="198">
        <f t="shared" si="36"/>
        <v>0</v>
      </c>
      <c r="AO9" s="112">
        <v>0</v>
      </c>
      <c r="AP9" s="198">
        <f t="shared" si="37"/>
        <v>0</v>
      </c>
      <c r="AQ9" s="204">
        <f t="shared" ref="AQ9" si="52">SUM(AM9,AO9)</f>
        <v>0</v>
      </c>
      <c r="AR9" s="113">
        <v>0</v>
      </c>
      <c r="AS9" s="198">
        <f t="shared" si="42"/>
        <v>0</v>
      </c>
      <c r="AT9" s="112">
        <v>0</v>
      </c>
      <c r="AU9" s="198">
        <f t="shared" si="38"/>
        <v>0</v>
      </c>
      <c r="AV9" s="204">
        <f t="shared" ref="AV9" si="53">SUM(AR9,AT9)</f>
        <v>0</v>
      </c>
      <c r="AW9" s="113">
        <v>0</v>
      </c>
      <c r="AX9" s="198">
        <f t="shared" si="18"/>
        <v>0</v>
      </c>
      <c r="AY9" s="112">
        <v>0</v>
      </c>
      <c r="AZ9" s="198">
        <f t="shared" si="39"/>
        <v>0</v>
      </c>
      <c r="BA9" s="204">
        <f t="shared" ref="BA9" si="54">SUM(AW9,AY9)</f>
        <v>0</v>
      </c>
      <c r="BB9" s="113">
        <v>0</v>
      </c>
      <c r="BC9" s="198">
        <f t="shared" si="43"/>
        <v>0</v>
      </c>
      <c r="BD9" s="112">
        <v>0</v>
      </c>
      <c r="BE9" s="198">
        <f t="shared" si="44"/>
        <v>0</v>
      </c>
      <c r="BF9" s="204">
        <f t="shared" ref="BF9" si="55">SUM(BB9,BD9)</f>
        <v>0</v>
      </c>
      <c r="BG9" s="113">
        <v>0</v>
      </c>
      <c r="BH9" s="198">
        <f t="shared" si="20"/>
        <v>0</v>
      </c>
      <c r="BI9" s="112">
        <v>0</v>
      </c>
      <c r="BJ9" s="198">
        <f t="shared" si="21"/>
        <v>0</v>
      </c>
      <c r="BK9" s="204">
        <f t="shared" ref="BK9" si="56">SUM(BG9,BI9)</f>
        <v>0</v>
      </c>
      <c r="BL9" s="122">
        <f t="shared" si="22"/>
        <v>0</v>
      </c>
      <c r="BM9" s="122">
        <f t="shared" si="23"/>
        <v>0</v>
      </c>
    </row>
    <row r="10" spans="1:67" x14ac:dyDescent="0.2">
      <c r="A10" s="49" t="s">
        <v>143</v>
      </c>
      <c r="B10" s="262" t="s">
        <v>190</v>
      </c>
      <c r="C10" s="52" t="s">
        <v>52</v>
      </c>
      <c r="D10" s="113">
        <v>29</v>
      </c>
      <c r="E10" s="198">
        <f t="shared" ref="E10:E11" si="57">D10/H10</f>
        <v>0.55769230769230771</v>
      </c>
      <c r="F10" s="112">
        <v>23</v>
      </c>
      <c r="G10" s="249">
        <f t="shared" ref="G10:G11" si="58">F10/H10</f>
        <v>0.44230769230769229</v>
      </c>
      <c r="H10" s="204">
        <f t="shared" si="3"/>
        <v>52</v>
      </c>
      <c r="I10" s="113">
        <v>28</v>
      </c>
      <c r="J10" s="198">
        <f t="shared" ref="J10:J11" si="59">I10/M10</f>
        <v>0.50909090909090904</v>
      </c>
      <c r="K10" s="112">
        <v>27</v>
      </c>
      <c r="L10" s="249">
        <f t="shared" ref="L10:L11" si="60">K10/M10</f>
        <v>0.49090909090909091</v>
      </c>
      <c r="M10" s="204">
        <f t="shared" si="5"/>
        <v>55</v>
      </c>
      <c r="N10" s="113">
        <v>42</v>
      </c>
      <c r="O10" s="198">
        <f t="shared" ref="O10:O11" si="61">N10/R10</f>
        <v>0.51219512195121952</v>
      </c>
      <c r="P10" s="112">
        <v>40</v>
      </c>
      <c r="Q10" s="249">
        <f t="shared" ref="Q10:Q11" si="62">P10/R10</f>
        <v>0.48780487804878048</v>
      </c>
      <c r="R10" s="204">
        <f t="shared" si="7"/>
        <v>82</v>
      </c>
      <c r="S10" s="113">
        <v>43</v>
      </c>
      <c r="T10" s="198">
        <f t="shared" ref="T10:T11" si="63">S10/W10</f>
        <v>0.51807228915662651</v>
      </c>
      <c r="U10" s="112">
        <v>40</v>
      </c>
      <c r="V10" s="249">
        <f t="shared" ref="V10:V11" si="64">U10/W10</f>
        <v>0.48192771084337349</v>
      </c>
      <c r="W10" s="204">
        <f t="shared" si="9"/>
        <v>83</v>
      </c>
      <c r="X10" s="113">
        <v>43</v>
      </c>
      <c r="Y10" s="198">
        <f t="shared" si="32"/>
        <v>0.54430379746835444</v>
      </c>
      <c r="Z10" s="112">
        <v>36</v>
      </c>
      <c r="AA10" s="249">
        <f t="shared" si="33"/>
        <v>0.45569620253164556</v>
      </c>
      <c r="AB10" s="204">
        <f t="shared" si="11"/>
        <v>79</v>
      </c>
      <c r="AC10" s="113">
        <v>41</v>
      </c>
      <c r="AD10" s="198">
        <f t="shared" si="34"/>
        <v>0.51898734177215189</v>
      </c>
      <c r="AE10" s="112">
        <v>38</v>
      </c>
      <c r="AF10" s="198">
        <f t="shared" si="35"/>
        <v>0.48101265822784811</v>
      </c>
      <c r="AG10" s="204">
        <f t="shared" si="13"/>
        <v>79</v>
      </c>
      <c r="AH10" s="113">
        <v>43</v>
      </c>
      <c r="AI10" s="198">
        <f t="shared" si="45"/>
        <v>0.52439024390243905</v>
      </c>
      <c r="AJ10" s="112">
        <v>39</v>
      </c>
      <c r="AK10" s="198">
        <f t="shared" si="41"/>
        <v>0.47560975609756095</v>
      </c>
      <c r="AL10" s="204">
        <f t="shared" si="0"/>
        <v>82</v>
      </c>
      <c r="AM10" s="113">
        <v>43</v>
      </c>
      <c r="AN10" s="198">
        <f t="shared" si="36"/>
        <v>0.52439024390243905</v>
      </c>
      <c r="AO10" s="112">
        <v>37</v>
      </c>
      <c r="AP10" s="198">
        <f t="shared" si="37"/>
        <v>0.46250000000000002</v>
      </c>
      <c r="AQ10" s="204">
        <f t="shared" si="16"/>
        <v>80</v>
      </c>
      <c r="AR10" s="113">
        <v>37</v>
      </c>
      <c r="AS10" s="198">
        <f t="shared" si="42"/>
        <v>0.56060606060606055</v>
      </c>
      <c r="AT10" s="112">
        <v>29</v>
      </c>
      <c r="AU10" s="198">
        <f t="shared" si="38"/>
        <v>0.43939393939393939</v>
      </c>
      <c r="AV10" s="204">
        <f t="shared" si="1"/>
        <v>66</v>
      </c>
      <c r="AW10" s="113">
        <v>36</v>
      </c>
      <c r="AX10" s="198">
        <f t="shared" si="18"/>
        <v>0.52173913043478259</v>
      </c>
      <c r="AY10" s="112">
        <v>33</v>
      </c>
      <c r="AZ10" s="198">
        <f t="shared" si="39"/>
        <v>0.47826086956521741</v>
      </c>
      <c r="BA10" s="204">
        <f t="shared" si="2"/>
        <v>69</v>
      </c>
      <c r="BB10" s="113">
        <v>39</v>
      </c>
      <c r="BC10" s="198">
        <f t="shared" si="43"/>
        <v>0.56521739130434778</v>
      </c>
      <c r="BD10" s="112">
        <v>30</v>
      </c>
      <c r="BE10" s="198">
        <f t="shared" si="44"/>
        <v>0.43478260869565216</v>
      </c>
      <c r="BF10" s="204">
        <f t="shared" si="19"/>
        <v>69</v>
      </c>
      <c r="BG10" s="113">
        <v>41</v>
      </c>
      <c r="BH10" s="198">
        <f t="shared" si="20"/>
        <v>0.54666666666666663</v>
      </c>
      <c r="BI10" s="112">
        <v>34</v>
      </c>
      <c r="BJ10" s="198">
        <f t="shared" si="21"/>
        <v>0.45333333333333331</v>
      </c>
      <c r="BK10" s="204">
        <f t="shared" si="40"/>
        <v>75</v>
      </c>
      <c r="BL10" s="122">
        <f t="shared" si="22"/>
        <v>6</v>
      </c>
      <c r="BM10" s="122">
        <f t="shared" si="23"/>
        <v>23</v>
      </c>
    </row>
    <row r="11" spans="1:67" x14ac:dyDescent="0.2">
      <c r="A11" s="49" t="s">
        <v>144</v>
      </c>
      <c r="B11" s="262" t="s">
        <v>190</v>
      </c>
      <c r="C11" s="64" t="s">
        <v>139</v>
      </c>
      <c r="D11" s="113">
        <v>5</v>
      </c>
      <c r="E11" s="198">
        <f t="shared" si="57"/>
        <v>0.625</v>
      </c>
      <c r="F11" s="112">
        <v>3</v>
      </c>
      <c r="G11" s="249">
        <f t="shared" si="58"/>
        <v>0.375</v>
      </c>
      <c r="H11" s="204">
        <f t="shared" si="3"/>
        <v>8</v>
      </c>
      <c r="I11" s="113">
        <v>4</v>
      </c>
      <c r="J11" s="198">
        <f t="shared" si="59"/>
        <v>0.5714285714285714</v>
      </c>
      <c r="K11" s="112">
        <v>3</v>
      </c>
      <c r="L11" s="249">
        <f t="shared" si="60"/>
        <v>0.42857142857142855</v>
      </c>
      <c r="M11" s="204">
        <f t="shared" si="5"/>
        <v>7</v>
      </c>
      <c r="N11" s="113">
        <v>5</v>
      </c>
      <c r="O11" s="198">
        <f t="shared" si="61"/>
        <v>0.55555555555555558</v>
      </c>
      <c r="P11" s="112">
        <v>4</v>
      </c>
      <c r="Q11" s="249">
        <f t="shared" si="62"/>
        <v>0.44444444444444442</v>
      </c>
      <c r="R11" s="204">
        <f t="shared" si="7"/>
        <v>9</v>
      </c>
      <c r="S11" s="113">
        <v>5</v>
      </c>
      <c r="T11" s="198">
        <f t="shared" si="63"/>
        <v>0.55555555555555558</v>
      </c>
      <c r="U11" s="112">
        <v>4</v>
      </c>
      <c r="V11" s="249">
        <f t="shared" si="64"/>
        <v>0.44444444444444442</v>
      </c>
      <c r="W11" s="204">
        <f t="shared" si="9"/>
        <v>9</v>
      </c>
      <c r="X11" s="113">
        <v>4</v>
      </c>
      <c r="Y11" s="198">
        <f t="shared" si="32"/>
        <v>0.5</v>
      </c>
      <c r="Z11" s="112">
        <v>4</v>
      </c>
      <c r="AA11" s="249">
        <f t="shared" si="33"/>
        <v>0.5</v>
      </c>
      <c r="AB11" s="204">
        <f t="shared" si="11"/>
        <v>8</v>
      </c>
      <c r="AC11" s="113">
        <v>4</v>
      </c>
      <c r="AD11" s="198">
        <f t="shared" si="34"/>
        <v>0.5</v>
      </c>
      <c r="AE11" s="112">
        <v>4</v>
      </c>
      <c r="AF11" s="198">
        <f t="shared" si="35"/>
        <v>0.5</v>
      </c>
      <c r="AG11" s="204">
        <f t="shared" si="13"/>
        <v>8</v>
      </c>
      <c r="AH11" s="113">
        <v>3</v>
      </c>
      <c r="AI11" s="198">
        <f t="shared" si="45"/>
        <v>0.42857142857142855</v>
      </c>
      <c r="AJ11" s="112">
        <v>4</v>
      </c>
      <c r="AK11" s="198">
        <f t="shared" si="41"/>
        <v>0.5714285714285714</v>
      </c>
      <c r="AL11" s="204">
        <f t="shared" si="0"/>
        <v>7</v>
      </c>
      <c r="AM11" s="113">
        <v>4</v>
      </c>
      <c r="AN11" s="198">
        <f t="shared" si="36"/>
        <v>0.42857142857142855</v>
      </c>
      <c r="AO11" s="112">
        <v>4</v>
      </c>
      <c r="AP11" s="198">
        <f t="shared" si="37"/>
        <v>0.5</v>
      </c>
      <c r="AQ11" s="204">
        <f t="shared" si="16"/>
        <v>8</v>
      </c>
      <c r="AR11" s="113">
        <v>3</v>
      </c>
      <c r="AS11" s="198">
        <f t="shared" si="42"/>
        <v>0.375</v>
      </c>
      <c r="AT11" s="112">
        <v>5</v>
      </c>
      <c r="AU11" s="198">
        <f t="shared" si="38"/>
        <v>0.625</v>
      </c>
      <c r="AV11" s="204">
        <f t="shared" si="1"/>
        <v>8</v>
      </c>
      <c r="AW11" s="113">
        <v>4</v>
      </c>
      <c r="AX11" s="198">
        <f t="shared" si="18"/>
        <v>0.44444444444444442</v>
      </c>
      <c r="AY11" s="112">
        <v>5</v>
      </c>
      <c r="AZ11" s="198">
        <f t="shared" si="39"/>
        <v>0.55555555555555558</v>
      </c>
      <c r="BA11" s="204">
        <f t="shared" si="2"/>
        <v>9</v>
      </c>
      <c r="BB11" s="113">
        <v>5</v>
      </c>
      <c r="BC11" s="198">
        <f t="shared" si="43"/>
        <v>0.5</v>
      </c>
      <c r="BD11" s="112">
        <v>5</v>
      </c>
      <c r="BE11" s="198">
        <f t="shared" si="44"/>
        <v>0.5</v>
      </c>
      <c r="BF11" s="204">
        <f t="shared" si="19"/>
        <v>10</v>
      </c>
      <c r="BG11" s="113">
        <v>7</v>
      </c>
      <c r="BH11" s="198">
        <f t="shared" si="20"/>
        <v>0.63636363636363635</v>
      </c>
      <c r="BI11" s="112">
        <v>4</v>
      </c>
      <c r="BJ11" s="198">
        <f t="shared" si="21"/>
        <v>0.36363636363636365</v>
      </c>
      <c r="BK11" s="204">
        <f t="shared" si="40"/>
        <v>11</v>
      </c>
      <c r="BL11" s="122">
        <f t="shared" si="22"/>
        <v>1</v>
      </c>
      <c r="BM11" s="122">
        <f t="shared" si="23"/>
        <v>3</v>
      </c>
    </row>
    <row r="12" spans="1:67" s="117" customFormat="1" x14ac:dyDescent="0.2">
      <c r="A12" s="49"/>
      <c r="B12" s="262" t="s">
        <v>245</v>
      </c>
      <c r="C12" s="52" t="s">
        <v>52</v>
      </c>
      <c r="D12" s="113">
        <v>0</v>
      </c>
      <c r="E12" s="198">
        <v>0</v>
      </c>
      <c r="F12" s="112">
        <v>0</v>
      </c>
      <c r="G12" s="249">
        <v>0</v>
      </c>
      <c r="H12" s="204">
        <f t="shared" ref="H12" si="65">SUM(D12,F12)</f>
        <v>0</v>
      </c>
      <c r="I12" s="113">
        <v>0</v>
      </c>
      <c r="J12" s="198">
        <v>0</v>
      </c>
      <c r="K12" s="112">
        <v>0</v>
      </c>
      <c r="L12" s="249">
        <v>0</v>
      </c>
      <c r="M12" s="204">
        <f t="shared" ref="M12" si="66">SUM(I12,K12)</f>
        <v>0</v>
      </c>
      <c r="N12" s="113">
        <v>0</v>
      </c>
      <c r="O12" s="198">
        <v>0</v>
      </c>
      <c r="P12" s="112">
        <v>0</v>
      </c>
      <c r="Q12" s="249">
        <v>0</v>
      </c>
      <c r="R12" s="204">
        <f t="shared" ref="R12" si="67">SUM(N12,P12)</f>
        <v>0</v>
      </c>
      <c r="S12" s="113">
        <v>0</v>
      </c>
      <c r="T12" s="198">
        <v>0</v>
      </c>
      <c r="U12" s="112">
        <v>0</v>
      </c>
      <c r="V12" s="249">
        <v>0</v>
      </c>
      <c r="W12" s="204">
        <f t="shared" ref="W12" si="68">SUM(S12,U12)</f>
        <v>0</v>
      </c>
      <c r="X12" s="113">
        <v>0</v>
      </c>
      <c r="Y12" s="198">
        <f t="shared" si="32"/>
        <v>0</v>
      </c>
      <c r="Z12" s="112">
        <v>0</v>
      </c>
      <c r="AA12" s="249">
        <f t="shared" si="33"/>
        <v>0</v>
      </c>
      <c r="AB12" s="204">
        <f t="shared" ref="AB12" si="69">SUM(X12,Z12)</f>
        <v>0</v>
      </c>
      <c r="AC12" s="113">
        <v>0</v>
      </c>
      <c r="AD12" s="198">
        <f t="shared" si="34"/>
        <v>0</v>
      </c>
      <c r="AE12" s="112">
        <v>0</v>
      </c>
      <c r="AF12" s="198">
        <f t="shared" si="35"/>
        <v>0</v>
      </c>
      <c r="AG12" s="204">
        <f t="shared" ref="AG12" si="70">SUM(AC12,AE12)</f>
        <v>0</v>
      </c>
      <c r="AH12" s="113">
        <v>0</v>
      </c>
      <c r="AI12" s="198">
        <f t="shared" si="45"/>
        <v>0</v>
      </c>
      <c r="AJ12" s="112">
        <v>0</v>
      </c>
      <c r="AK12" s="198">
        <f>IF(AL12=0,0,AJ12/AL12)</f>
        <v>0</v>
      </c>
      <c r="AL12" s="204">
        <f t="shared" si="0"/>
        <v>0</v>
      </c>
      <c r="AM12" s="113">
        <v>0</v>
      </c>
      <c r="AN12" s="198">
        <f t="shared" si="36"/>
        <v>0</v>
      </c>
      <c r="AO12" s="112">
        <v>0</v>
      </c>
      <c r="AP12" s="198">
        <f t="shared" si="37"/>
        <v>0</v>
      </c>
      <c r="AQ12" s="204">
        <f t="shared" ref="AQ12" si="71">SUM(AM12,AO12)</f>
        <v>0</v>
      </c>
      <c r="AR12" s="113">
        <v>0</v>
      </c>
      <c r="AS12" s="198">
        <f t="shared" si="42"/>
        <v>0</v>
      </c>
      <c r="AT12" s="112">
        <v>0</v>
      </c>
      <c r="AU12" s="198">
        <f t="shared" si="38"/>
        <v>0</v>
      </c>
      <c r="AV12" s="204">
        <f t="shared" ref="AV12" si="72">SUM(AR12,AT12)</f>
        <v>0</v>
      </c>
      <c r="AW12" s="113">
        <v>0</v>
      </c>
      <c r="AX12" s="198">
        <f t="shared" si="18"/>
        <v>0</v>
      </c>
      <c r="AY12" s="112">
        <v>0</v>
      </c>
      <c r="AZ12" s="198">
        <f t="shared" si="39"/>
        <v>0</v>
      </c>
      <c r="BA12" s="204">
        <f t="shared" ref="BA12" si="73">SUM(AW12,AY12)</f>
        <v>0</v>
      </c>
      <c r="BB12" s="113">
        <v>0</v>
      </c>
      <c r="BC12" s="198">
        <f t="shared" si="43"/>
        <v>0</v>
      </c>
      <c r="BD12" s="112">
        <v>0</v>
      </c>
      <c r="BE12" s="198">
        <f t="shared" si="44"/>
        <v>0</v>
      </c>
      <c r="BF12" s="204">
        <f t="shared" si="19"/>
        <v>0</v>
      </c>
      <c r="BG12" s="113">
        <v>0</v>
      </c>
      <c r="BH12" s="198">
        <f t="shared" si="20"/>
        <v>0</v>
      </c>
      <c r="BI12" s="112">
        <v>0</v>
      </c>
      <c r="BJ12" s="198">
        <f t="shared" si="21"/>
        <v>0</v>
      </c>
      <c r="BK12" s="204">
        <f t="shared" ref="BK12" si="74">SUM(BG12,BI12)</f>
        <v>0</v>
      </c>
      <c r="BL12" s="122">
        <f t="shared" si="22"/>
        <v>0</v>
      </c>
      <c r="BM12" s="122">
        <f t="shared" si="23"/>
        <v>0</v>
      </c>
    </row>
    <row r="13" spans="1:67" x14ac:dyDescent="0.2">
      <c r="A13" s="49" t="s">
        <v>145</v>
      </c>
      <c r="B13" s="262" t="s">
        <v>191</v>
      </c>
      <c r="C13" s="52" t="s">
        <v>52</v>
      </c>
      <c r="D13" s="113">
        <v>0</v>
      </c>
      <c r="E13" s="198">
        <v>0</v>
      </c>
      <c r="F13" s="112">
        <v>0</v>
      </c>
      <c r="G13" s="249">
        <v>0</v>
      </c>
      <c r="H13" s="204">
        <f t="shared" si="3"/>
        <v>0</v>
      </c>
      <c r="I13" s="113">
        <v>0</v>
      </c>
      <c r="J13" s="198">
        <v>0</v>
      </c>
      <c r="K13" s="112">
        <v>0</v>
      </c>
      <c r="L13" s="249">
        <v>0</v>
      </c>
      <c r="M13" s="204">
        <f t="shared" si="5"/>
        <v>0</v>
      </c>
      <c r="N13" s="113">
        <v>0</v>
      </c>
      <c r="O13" s="198">
        <v>0</v>
      </c>
      <c r="P13" s="112">
        <v>0</v>
      </c>
      <c r="Q13" s="249">
        <v>0</v>
      </c>
      <c r="R13" s="204">
        <f t="shared" si="7"/>
        <v>0</v>
      </c>
      <c r="S13" s="113">
        <v>0</v>
      </c>
      <c r="T13" s="198">
        <v>0</v>
      </c>
      <c r="U13" s="112">
        <v>0</v>
      </c>
      <c r="V13" s="249">
        <v>0</v>
      </c>
      <c r="W13" s="204">
        <f t="shared" si="9"/>
        <v>0</v>
      </c>
      <c r="X13" s="113">
        <v>0</v>
      </c>
      <c r="Y13" s="198">
        <f t="shared" si="32"/>
        <v>0</v>
      </c>
      <c r="Z13" s="112">
        <v>0</v>
      </c>
      <c r="AA13" s="249">
        <f t="shared" si="33"/>
        <v>0</v>
      </c>
      <c r="AB13" s="204">
        <f t="shared" si="11"/>
        <v>0</v>
      </c>
      <c r="AC13" s="113">
        <v>0</v>
      </c>
      <c r="AD13" s="198">
        <f t="shared" si="34"/>
        <v>0</v>
      </c>
      <c r="AE13" s="112">
        <v>0</v>
      </c>
      <c r="AF13" s="198">
        <f t="shared" si="35"/>
        <v>0</v>
      </c>
      <c r="AG13" s="204">
        <f t="shared" si="13"/>
        <v>0</v>
      </c>
      <c r="AH13" s="113">
        <v>0</v>
      </c>
      <c r="AI13" s="198">
        <f t="shared" si="45"/>
        <v>0</v>
      </c>
      <c r="AJ13" s="112">
        <v>0</v>
      </c>
      <c r="AK13" s="198">
        <f t="shared" si="41"/>
        <v>0</v>
      </c>
      <c r="AL13" s="204">
        <f t="shared" si="0"/>
        <v>0</v>
      </c>
      <c r="AM13" s="113">
        <v>0</v>
      </c>
      <c r="AN13" s="198">
        <f t="shared" si="36"/>
        <v>0</v>
      </c>
      <c r="AO13" s="112">
        <v>0</v>
      </c>
      <c r="AP13" s="198">
        <f t="shared" si="37"/>
        <v>0</v>
      </c>
      <c r="AQ13" s="204">
        <f t="shared" si="16"/>
        <v>0</v>
      </c>
      <c r="AR13" s="113">
        <v>0</v>
      </c>
      <c r="AS13" s="198">
        <f t="shared" si="42"/>
        <v>0</v>
      </c>
      <c r="AT13" s="112">
        <v>0</v>
      </c>
      <c r="AU13" s="198">
        <f t="shared" si="38"/>
        <v>0</v>
      </c>
      <c r="AV13" s="204">
        <f t="shared" si="1"/>
        <v>0</v>
      </c>
      <c r="AW13" s="113">
        <v>0</v>
      </c>
      <c r="AX13" s="198">
        <f t="shared" si="18"/>
        <v>0</v>
      </c>
      <c r="AY13" s="112">
        <v>0</v>
      </c>
      <c r="AZ13" s="198">
        <f t="shared" si="39"/>
        <v>0</v>
      </c>
      <c r="BA13" s="204">
        <f t="shared" si="2"/>
        <v>0</v>
      </c>
      <c r="BB13" s="113">
        <v>0</v>
      </c>
      <c r="BC13" s="198">
        <f t="shared" si="43"/>
        <v>0</v>
      </c>
      <c r="BD13" s="112">
        <v>0</v>
      </c>
      <c r="BE13" s="198">
        <f t="shared" si="44"/>
        <v>0</v>
      </c>
      <c r="BF13" s="204">
        <f t="shared" si="19"/>
        <v>0</v>
      </c>
      <c r="BG13" s="113">
        <v>0</v>
      </c>
      <c r="BH13" s="198">
        <f t="shared" si="20"/>
        <v>0</v>
      </c>
      <c r="BI13" s="112">
        <v>0</v>
      </c>
      <c r="BJ13" s="198">
        <f t="shared" si="21"/>
        <v>0</v>
      </c>
      <c r="BK13" s="204">
        <f t="shared" si="40"/>
        <v>0</v>
      </c>
      <c r="BL13" s="122">
        <f t="shared" si="22"/>
        <v>0</v>
      </c>
      <c r="BM13" s="122">
        <f t="shared" si="23"/>
        <v>0</v>
      </c>
    </row>
    <row r="14" spans="1:67" s="65" customFormat="1" x14ac:dyDescent="0.2">
      <c r="A14" s="63" t="s">
        <v>145</v>
      </c>
      <c r="B14" s="262" t="s">
        <v>192</v>
      </c>
      <c r="C14" s="64" t="s">
        <v>139</v>
      </c>
      <c r="D14" s="114">
        <v>0</v>
      </c>
      <c r="E14" s="198">
        <v>0</v>
      </c>
      <c r="F14" s="115">
        <v>0</v>
      </c>
      <c r="G14" s="249">
        <v>0</v>
      </c>
      <c r="H14" s="204">
        <f t="shared" si="3"/>
        <v>0</v>
      </c>
      <c r="I14" s="114">
        <v>0</v>
      </c>
      <c r="J14" s="198">
        <v>0</v>
      </c>
      <c r="K14" s="115">
        <v>0</v>
      </c>
      <c r="L14" s="249">
        <v>0</v>
      </c>
      <c r="M14" s="204">
        <f t="shared" si="5"/>
        <v>0</v>
      </c>
      <c r="N14" s="114">
        <v>0</v>
      </c>
      <c r="O14" s="198">
        <v>0</v>
      </c>
      <c r="P14" s="115">
        <v>0</v>
      </c>
      <c r="Q14" s="249">
        <v>0</v>
      </c>
      <c r="R14" s="204">
        <f t="shared" si="7"/>
        <v>0</v>
      </c>
      <c r="S14" s="114">
        <v>0</v>
      </c>
      <c r="T14" s="198">
        <v>0</v>
      </c>
      <c r="U14" s="115">
        <v>0</v>
      </c>
      <c r="V14" s="249">
        <v>0</v>
      </c>
      <c r="W14" s="204">
        <f t="shared" si="9"/>
        <v>0</v>
      </c>
      <c r="X14" s="114">
        <v>0</v>
      </c>
      <c r="Y14" s="198">
        <f t="shared" si="32"/>
        <v>0</v>
      </c>
      <c r="Z14" s="115">
        <v>0</v>
      </c>
      <c r="AA14" s="249">
        <f t="shared" si="33"/>
        <v>0</v>
      </c>
      <c r="AB14" s="204">
        <f t="shared" si="11"/>
        <v>0</v>
      </c>
      <c r="AC14" s="114">
        <v>0</v>
      </c>
      <c r="AD14" s="198">
        <f t="shared" si="34"/>
        <v>0</v>
      </c>
      <c r="AE14" s="115">
        <v>0</v>
      </c>
      <c r="AF14" s="198">
        <f t="shared" si="35"/>
        <v>0</v>
      </c>
      <c r="AG14" s="204">
        <f t="shared" si="13"/>
        <v>0</v>
      </c>
      <c r="AH14" s="114">
        <v>0</v>
      </c>
      <c r="AI14" s="198">
        <f t="shared" si="45"/>
        <v>0</v>
      </c>
      <c r="AJ14" s="115">
        <v>0</v>
      </c>
      <c r="AK14" s="198">
        <f t="shared" si="41"/>
        <v>0</v>
      </c>
      <c r="AL14" s="204">
        <f t="shared" si="0"/>
        <v>0</v>
      </c>
      <c r="AM14" s="114">
        <v>0</v>
      </c>
      <c r="AN14" s="198">
        <f t="shared" si="36"/>
        <v>0</v>
      </c>
      <c r="AO14" s="115">
        <v>0</v>
      </c>
      <c r="AP14" s="198">
        <f t="shared" si="37"/>
        <v>0</v>
      </c>
      <c r="AQ14" s="204">
        <f t="shared" si="16"/>
        <v>0</v>
      </c>
      <c r="AR14" s="114">
        <v>0</v>
      </c>
      <c r="AS14" s="198">
        <f t="shared" si="42"/>
        <v>0</v>
      </c>
      <c r="AT14" s="115">
        <v>0</v>
      </c>
      <c r="AU14" s="198">
        <f t="shared" si="38"/>
        <v>0</v>
      </c>
      <c r="AV14" s="204">
        <f t="shared" si="1"/>
        <v>0</v>
      </c>
      <c r="AW14" s="114">
        <v>0</v>
      </c>
      <c r="AX14" s="198">
        <f t="shared" si="18"/>
        <v>0</v>
      </c>
      <c r="AY14" s="115">
        <v>0</v>
      </c>
      <c r="AZ14" s="198">
        <f t="shared" si="39"/>
        <v>0</v>
      </c>
      <c r="BA14" s="204">
        <f t="shared" si="2"/>
        <v>0</v>
      </c>
      <c r="BB14" s="114">
        <v>0</v>
      </c>
      <c r="BC14" s="198">
        <f t="shared" si="43"/>
        <v>0</v>
      </c>
      <c r="BD14" s="115">
        <v>0</v>
      </c>
      <c r="BE14" s="198">
        <f t="shared" si="44"/>
        <v>0</v>
      </c>
      <c r="BF14" s="204">
        <f t="shared" si="19"/>
        <v>0</v>
      </c>
      <c r="BG14" s="114">
        <v>0</v>
      </c>
      <c r="BH14" s="198">
        <f t="shared" si="20"/>
        <v>0</v>
      </c>
      <c r="BI14" s="112">
        <v>0</v>
      </c>
      <c r="BJ14" s="198">
        <f t="shared" si="21"/>
        <v>0</v>
      </c>
      <c r="BK14" s="204">
        <f t="shared" si="40"/>
        <v>0</v>
      </c>
      <c r="BL14" s="122">
        <f t="shared" si="22"/>
        <v>0</v>
      </c>
      <c r="BM14" s="122">
        <f t="shared" si="23"/>
        <v>0</v>
      </c>
    </row>
    <row r="15" spans="1:67" x14ac:dyDescent="0.2">
      <c r="A15" s="50" t="s">
        <v>126</v>
      </c>
      <c r="B15" s="263" t="s">
        <v>193</v>
      </c>
      <c r="C15" s="53" t="s">
        <v>52</v>
      </c>
      <c r="D15" s="113">
        <v>0</v>
      </c>
      <c r="E15" s="198">
        <v>0</v>
      </c>
      <c r="F15" s="112">
        <v>0</v>
      </c>
      <c r="G15" s="249">
        <v>0</v>
      </c>
      <c r="H15" s="204">
        <f t="shared" si="3"/>
        <v>0</v>
      </c>
      <c r="I15" s="113">
        <v>0</v>
      </c>
      <c r="J15" s="198">
        <v>0</v>
      </c>
      <c r="K15" s="112">
        <v>0</v>
      </c>
      <c r="L15" s="249">
        <v>0</v>
      </c>
      <c r="M15" s="204">
        <f t="shared" si="5"/>
        <v>0</v>
      </c>
      <c r="N15" s="113">
        <v>0</v>
      </c>
      <c r="O15" s="198" t="e">
        <f t="shared" ref="O15:O24" si="75">N15/R15</f>
        <v>#DIV/0!</v>
      </c>
      <c r="P15" s="112">
        <v>0</v>
      </c>
      <c r="Q15" s="249" t="e">
        <f t="shared" ref="Q15:Q21" si="76">P15/R15</f>
        <v>#DIV/0!</v>
      </c>
      <c r="R15" s="204">
        <f t="shared" si="7"/>
        <v>0</v>
      </c>
      <c r="S15" s="113">
        <v>0</v>
      </c>
      <c r="T15" s="198">
        <v>0</v>
      </c>
      <c r="U15" s="112">
        <v>0</v>
      </c>
      <c r="V15" s="249">
        <v>0</v>
      </c>
      <c r="W15" s="204">
        <f t="shared" si="9"/>
        <v>0</v>
      </c>
      <c r="X15" s="113">
        <v>0</v>
      </c>
      <c r="Y15" s="198">
        <f t="shared" si="32"/>
        <v>0</v>
      </c>
      <c r="Z15" s="112">
        <v>0</v>
      </c>
      <c r="AA15" s="249">
        <f t="shared" si="33"/>
        <v>0</v>
      </c>
      <c r="AB15" s="204">
        <f t="shared" si="11"/>
        <v>0</v>
      </c>
      <c r="AC15" s="113">
        <v>0</v>
      </c>
      <c r="AD15" s="198">
        <f t="shared" si="34"/>
        <v>0</v>
      </c>
      <c r="AE15" s="112">
        <v>0</v>
      </c>
      <c r="AF15" s="198">
        <f t="shared" si="35"/>
        <v>0</v>
      </c>
      <c r="AG15" s="204">
        <f t="shared" si="13"/>
        <v>0</v>
      </c>
      <c r="AH15" s="113">
        <v>0</v>
      </c>
      <c r="AI15" s="198">
        <f t="shared" si="45"/>
        <v>0</v>
      </c>
      <c r="AJ15" s="112">
        <v>0</v>
      </c>
      <c r="AK15" s="198">
        <f t="shared" si="41"/>
        <v>0</v>
      </c>
      <c r="AL15" s="204">
        <f t="shared" si="0"/>
        <v>0</v>
      </c>
      <c r="AM15" s="113">
        <v>0</v>
      </c>
      <c r="AN15" s="198">
        <f t="shared" si="36"/>
        <v>0</v>
      </c>
      <c r="AO15" s="112">
        <v>0</v>
      </c>
      <c r="AP15" s="198">
        <f t="shared" si="37"/>
        <v>0</v>
      </c>
      <c r="AQ15" s="204">
        <f t="shared" si="16"/>
        <v>0</v>
      </c>
      <c r="AR15" s="113">
        <v>0</v>
      </c>
      <c r="AS15" s="198">
        <f t="shared" si="42"/>
        <v>0</v>
      </c>
      <c r="AT15" s="112">
        <v>0</v>
      </c>
      <c r="AU15" s="198">
        <f t="shared" si="38"/>
        <v>0</v>
      </c>
      <c r="AV15" s="204">
        <f t="shared" si="1"/>
        <v>0</v>
      </c>
      <c r="AW15" s="113">
        <v>0</v>
      </c>
      <c r="AX15" s="198">
        <f t="shared" si="18"/>
        <v>0</v>
      </c>
      <c r="AY15" s="112">
        <v>0</v>
      </c>
      <c r="AZ15" s="198">
        <f t="shared" si="39"/>
        <v>0</v>
      </c>
      <c r="BA15" s="204">
        <f t="shared" si="2"/>
        <v>0</v>
      </c>
      <c r="BB15" s="113">
        <v>0</v>
      </c>
      <c r="BC15" s="198">
        <f t="shared" si="43"/>
        <v>0</v>
      </c>
      <c r="BD15" s="112">
        <v>0</v>
      </c>
      <c r="BE15" s="198">
        <f t="shared" si="44"/>
        <v>0</v>
      </c>
      <c r="BF15" s="204">
        <f t="shared" si="19"/>
        <v>0</v>
      </c>
      <c r="BG15" s="113">
        <v>0</v>
      </c>
      <c r="BH15" s="198">
        <f t="shared" si="20"/>
        <v>0</v>
      </c>
      <c r="BI15" s="112">
        <v>0</v>
      </c>
      <c r="BJ15" s="198">
        <f t="shared" si="21"/>
        <v>0</v>
      </c>
      <c r="BK15" s="204">
        <f t="shared" si="40"/>
        <v>0</v>
      </c>
      <c r="BL15" s="122">
        <f t="shared" si="22"/>
        <v>0</v>
      </c>
      <c r="BM15" s="122">
        <f t="shared" si="23"/>
        <v>0</v>
      </c>
    </row>
    <row r="16" spans="1:67" s="65" customFormat="1" x14ac:dyDescent="0.2">
      <c r="A16" s="66" t="s">
        <v>146</v>
      </c>
      <c r="B16" s="263" t="s">
        <v>193</v>
      </c>
      <c r="C16" s="67" t="s">
        <v>139</v>
      </c>
      <c r="D16" s="114">
        <v>0</v>
      </c>
      <c r="E16" s="198">
        <v>0</v>
      </c>
      <c r="F16" s="115">
        <v>0</v>
      </c>
      <c r="G16" s="249">
        <v>0</v>
      </c>
      <c r="H16" s="204">
        <f t="shared" si="3"/>
        <v>0</v>
      </c>
      <c r="I16" s="114">
        <v>0</v>
      </c>
      <c r="J16" s="198">
        <v>0</v>
      </c>
      <c r="K16" s="115">
        <v>0</v>
      </c>
      <c r="L16" s="249">
        <v>0</v>
      </c>
      <c r="M16" s="204">
        <f t="shared" si="5"/>
        <v>0</v>
      </c>
      <c r="N16" s="114">
        <v>0</v>
      </c>
      <c r="O16" s="198">
        <v>0</v>
      </c>
      <c r="P16" s="115">
        <v>0</v>
      </c>
      <c r="Q16" s="249">
        <v>0</v>
      </c>
      <c r="R16" s="204">
        <f t="shared" si="7"/>
        <v>0</v>
      </c>
      <c r="S16" s="114">
        <v>0</v>
      </c>
      <c r="T16" s="198">
        <v>0</v>
      </c>
      <c r="U16" s="115">
        <v>0</v>
      </c>
      <c r="V16" s="249">
        <v>0</v>
      </c>
      <c r="W16" s="204">
        <f t="shared" si="9"/>
        <v>0</v>
      </c>
      <c r="X16" s="114">
        <v>0</v>
      </c>
      <c r="Y16" s="198">
        <f t="shared" si="32"/>
        <v>0</v>
      </c>
      <c r="Z16" s="115">
        <v>0</v>
      </c>
      <c r="AA16" s="249">
        <f t="shared" si="33"/>
        <v>0</v>
      </c>
      <c r="AB16" s="204">
        <f t="shared" si="11"/>
        <v>0</v>
      </c>
      <c r="AC16" s="114">
        <v>0</v>
      </c>
      <c r="AD16" s="198">
        <f t="shared" si="34"/>
        <v>0</v>
      </c>
      <c r="AE16" s="115">
        <v>0</v>
      </c>
      <c r="AF16" s="198">
        <f t="shared" si="35"/>
        <v>0</v>
      </c>
      <c r="AG16" s="204">
        <f t="shared" si="13"/>
        <v>0</v>
      </c>
      <c r="AH16" s="114">
        <v>0</v>
      </c>
      <c r="AI16" s="198">
        <f t="shared" si="45"/>
        <v>0</v>
      </c>
      <c r="AJ16" s="115">
        <v>0</v>
      </c>
      <c r="AK16" s="198">
        <f t="shared" si="41"/>
        <v>0</v>
      </c>
      <c r="AL16" s="204">
        <f t="shared" si="0"/>
        <v>0</v>
      </c>
      <c r="AM16" s="114">
        <v>0</v>
      </c>
      <c r="AN16" s="198">
        <f t="shared" si="36"/>
        <v>0</v>
      </c>
      <c r="AO16" s="115">
        <v>0</v>
      </c>
      <c r="AP16" s="198">
        <f t="shared" si="37"/>
        <v>0</v>
      </c>
      <c r="AQ16" s="204">
        <f t="shared" si="16"/>
        <v>0</v>
      </c>
      <c r="AR16" s="114">
        <v>0</v>
      </c>
      <c r="AS16" s="198">
        <f t="shared" si="42"/>
        <v>0</v>
      </c>
      <c r="AT16" s="115">
        <v>0</v>
      </c>
      <c r="AU16" s="198">
        <f t="shared" si="38"/>
        <v>0</v>
      </c>
      <c r="AV16" s="204">
        <f t="shared" si="1"/>
        <v>0</v>
      </c>
      <c r="AW16" s="114">
        <v>0</v>
      </c>
      <c r="AX16" s="198">
        <f t="shared" si="18"/>
        <v>0</v>
      </c>
      <c r="AY16" s="115">
        <v>0</v>
      </c>
      <c r="AZ16" s="198">
        <f t="shared" si="39"/>
        <v>0</v>
      </c>
      <c r="BA16" s="204">
        <f t="shared" si="2"/>
        <v>0</v>
      </c>
      <c r="BB16" s="114">
        <v>0</v>
      </c>
      <c r="BC16" s="198">
        <f t="shared" si="43"/>
        <v>0</v>
      </c>
      <c r="BD16" s="115">
        <v>0</v>
      </c>
      <c r="BE16" s="198">
        <f t="shared" si="44"/>
        <v>0</v>
      </c>
      <c r="BF16" s="204">
        <f t="shared" si="19"/>
        <v>0</v>
      </c>
      <c r="BG16" s="114">
        <v>0</v>
      </c>
      <c r="BH16" s="198">
        <f t="shared" si="20"/>
        <v>0</v>
      </c>
      <c r="BI16" s="112">
        <v>0</v>
      </c>
      <c r="BJ16" s="198">
        <f t="shared" si="21"/>
        <v>0</v>
      </c>
      <c r="BK16" s="204">
        <f t="shared" si="40"/>
        <v>0</v>
      </c>
      <c r="BL16" s="122">
        <f t="shared" si="22"/>
        <v>0</v>
      </c>
      <c r="BM16" s="122">
        <f t="shared" si="23"/>
        <v>0</v>
      </c>
    </row>
    <row r="17" spans="1:65" x14ac:dyDescent="0.2">
      <c r="A17" s="50" t="s">
        <v>127</v>
      </c>
      <c r="B17" s="263" t="s">
        <v>194</v>
      </c>
      <c r="C17" s="53" t="s">
        <v>52</v>
      </c>
      <c r="D17" s="113">
        <v>0</v>
      </c>
      <c r="E17" s="198">
        <v>0</v>
      </c>
      <c r="F17" s="112">
        <v>0</v>
      </c>
      <c r="G17" s="249">
        <v>0</v>
      </c>
      <c r="H17" s="204">
        <f t="shared" si="3"/>
        <v>0</v>
      </c>
      <c r="I17" s="113">
        <v>0</v>
      </c>
      <c r="J17" s="198">
        <v>0</v>
      </c>
      <c r="K17" s="112">
        <v>0</v>
      </c>
      <c r="L17" s="249">
        <v>0</v>
      </c>
      <c r="M17" s="204">
        <f t="shared" si="5"/>
        <v>0</v>
      </c>
      <c r="N17" s="113">
        <v>0</v>
      </c>
      <c r="O17" s="198">
        <v>0</v>
      </c>
      <c r="P17" s="112">
        <v>0</v>
      </c>
      <c r="Q17" s="249">
        <v>0</v>
      </c>
      <c r="R17" s="204">
        <f t="shared" si="7"/>
        <v>0</v>
      </c>
      <c r="S17" s="113">
        <v>0</v>
      </c>
      <c r="T17" s="198">
        <v>0</v>
      </c>
      <c r="U17" s="112">
        <v>0</v>
      </c>
      <c r="V17" s="249">
        <v>0</v>
      </c>
      <c r="W17" s="204">
        <f t="shared" si="9"/>
        <v>0</v>
      </c>
      <c r="X17" s="113">
        <v>0</v>
      </c>
      <c r="Y17" s="198">
        <f t="shared" si="32"/>
        <v>0</v>
      </c>
      <c r="Z17" s="112">
        <v>0</v>
      </c>
      <c r="AA17" s="249">
        <f t="shared" si="33"/>
        <v>0</v>
      </c>
      <c r="AB17" s="204">
        <f t="shared" si="11"/>
        <v>0</v>
      </c>
      <c r="AC17" s="113">
        <v>0</v>
      </c>
      <c r="AD17" s="198">
        <f t="shared" si="34"/>
        <v>0</v>
      </c>
      <c r="AE17" s="112">
        <v>0</v>
      </c>
      <c r="AF17" s="198">
        <f t="shared" si="35"/>
        <v>0</v>
      </c>
      <c r="AG17" s="204">
        <f t="shared" si="13"/>
        <v>0</v>
      </c>
      <c r="AH17" s="113">
        <v>0</v>
      </c>
      <c r="AI17" s="198">
        <f t="shared" si="45"/>
        <v>0</v>
      </c>
      <c r="AJ17" s="112">
        <v>0</v>
      </c>
      <c r="AK17" s="198">
        <f>IF(AL17=0,0,AJ17/AL17)</f>
        <v>0</v>
      </c>
      <c r="AL17" s="204">
        <f t="shared" si="0"/>
        <v>0</v>
      </c>
      <c r="AM17" s="113">
        <v>0</v>
      </c>
      <c r="AN17" s="198">
        <f t="shared" si="36"/>
        <v>0</v>
      </c>
      <c r="AO17" s="112">
        <v>0</v>
      </c>
      <c r="AP17" s="198">
        <f t="shared" si="37"/>
        <v>0</v>
      </c>
      <c r="AQ17" s="204">
        <f t="shared" si="16"/>
        <v>0</v>
      </c>
      <c r="AR17" s="113">
        <v>0</v>
      </c>
      <c r="AS17" s="198">
        <f t="shared" si="42"/>
        <v>0</v>
      </c>
      <c r="AT17" s="112">
        <v>0</v>
      </c>
      <c r="AU17" s="198">
        <f t="shared" si="38"/>
        <v>0</v>
      </c>
      <c r="AV17" s="204">
        <f t="shared" si="1"/>
        <v>0</v>
      </c>
      <c r="AW17" s="113">
        <v>0</v>
      </c>
      <c r="AX17" s="198">
        <f t="shared" si="18"/>
        <v>0</v>
      </c>
      <c r="AY17" s="112">
        <v>0</v>
      </c>
      <c r="AZ17" s="198">
        <f t="shared" si="39"/>
        <v>0</v>
      </c>
      <c r="BA17" s="204">
        <f t="shared" si="2"/>
        <v>0</v>
      </c>
      <c r="BB17" s="113">
        <v>0</v>
      </c>
      <c r="BC17" s="198">
        <f t="shared" si="43"/>
        <v>0</v>
      </c>
      <c r="BD17" s="112">
        <v>0</v>
      </c>
      <c r="BE17" s="198">
        <f t="shared" si="44"/>
        <v>0</v>
      </c>
      <c r="BF17" s="204">
        <f t="shared" si="19"/>
        <v>0</v>
      </c>
      <c r="BG17" s="113">
        <v>0</v>
      </c>
      <c r="BH17" s="198">
        <f t="shared" si="20"/>
        <v>0</v>
      </c>
      <c r="BI17" s="112">
        <v>0</v>
      </c>
      <c r="BJ17" s="198">
        <f t="shared" si="21"/>
        <v>0</v>
      </c>
      <c r="BK17" s="204">
        <f t="shared" si="40"/>
        <v>0</v>
      </c>
      <c r="BL17" s="122">
        <f t="shared" si="22"/>
        <v>0</v>
      </c>
      <c r="BM17" s="122">
        <f t="shared" si="23"/>
        <v>0</v>
      </c>
    </row>
    <row r="18" spans="1:65" x14ac:dyDescent="0.2">
      <c r="A18" s="50" t="s">
        <v>127</v>
      </c>
      <c r="B18" s="263" t="s">
        <v>195</v>
      </c>
      <c r="C18" s="53" t="s">
        <v>52</v>
      </c>
      <c r="D18" s="113">
        <v>0</v>
      </c>
      <c r="E18" s="198">
        <v>0</v>
      </c>
      <c r="F18" s="112">
        <v>0</v>
      </c>
      <c r="G18" s="249">
        <v>0</v>
      </c>
      <c r="H18" s="204">
        <f t="shared" si="3"/>
        <v>0</v>
      </c>
      <c r="I18" s="113">
        <v>0</v>
      </c>
      <c r="J18" s="198">
        <v>0</v>
      </c>
      <c r="K18" s="112">
        <v>0</v>
      </c>
      <c r="L18" s="249">
        <v>0</v>
      </c>
      <c r="M18" s="204">
        <f t="shared" si="5"/>
        <v>0</v>
      </c>
      <c r="N18" s="113">
        <v>1</v>
      </c>
      <c r="O18" s="198">
        <f t="shared" si="75"/>
        <v>1</v>
      </c>
      <c r="P18" s="112">
        <v>0</v>
      </c>
      <c r="Q18" s="249">
        <f t="shared" si="76"/>
        <v>0</v>
      </c>
      <c r="R18" s="204">
        <f t="shared" si="7"/>
        <v>1</v>
      </c>
      <c r="S18" s="113">
        <v>1</v>
      </c>
      <c r="T18" s="198">
        <f t="shared" ref="T18:T22" si="77">S18/W18</f>
        <v>1</v>
      </c>
      <c r="U18" s="112">
        <v>0</v>
      </c>
      <c r="V18" s="249">
        <f t="shared" ref="V18:V21" si="78">U18/W18</f>
        <v>0</v>
      </c>
      <c r="W18" s="204">
        <f t="shared" si="9"/>
        <v>1</v>
      </c>
      <c r="X18" s="113">
        <v>1</v>
      </c>
      <c r="Y18" s="198">
        <f t="shared" si="32"/>
        <v>1</v>
      </c>
      <c r="Z18" s="112">
        <v>0</v>
      </c>
      <c r="AA18" s="249">
        <f t="shared" si="33"/>
        <v>0</v>
      </c>
      <c r="AB18" s="204">
        <f t="shared" si="11"/>
        <v>1</v>
      </c>
      <c r="AC18" s="113">
        <v>0</v>
      </c>
      <c r="AD18" s="198">
        <f t="shared" si="34"/>
        <v>0</v>
      </c>
      <c r="AE18" s="112">
        <v>0</v>
      </c>
      <c r="AF18" s="198">
        <f t="shared" si="35"/>
        <v>0</v>
      </c>
      <c r="AG18" s="204">
        <f t="shared" si="13"/>
        <v>0</v>
      </c>
      <c r="AH18" s="113">
        <v>0</v>
      </c>
      <c r="AI18" s="198">
        <f t="shared" si="45"/>
        <v>0</v>
      </c>
      <c r="AJ18" s="112">
        <v>0</v>
      </c>
      <c r="AK18" s="198">
        <f t="shared" si="41"/>
        <v>0</v>
      </c>
      <c r="AL18" s="204">
        <f t="shared" si="0"/>
        <v>0</v>
      </c>
      <c r="AM18" s="113">
        <v>0</v>
      </c>
      <c r="AN18" s="198">
        <f t="shared" si="36"/>
        <v>0</v>
      </c>
      <c r="AO18" s="112">
        <v>0</v>
      </c>
      <c r="AP18" s="198">
        <f t="shared" si="37"/>
        <v>0</v>
      </c>
      <c r="AQ18" s="204">
        <f t="shared" si="16"/>
        <v>0</v>
      </c>
      <c r="AR18" s="113">
        <v>0</v>
      </c>
      <c r="AS18" s="198">
        <f t="shared" si="42"/>
        <v>0</v>
      </c>
      <c r="AT18" s="112">
        <v>0</v>
      </c>
      <c r="AU18" s="198">
        <f t="shared" si="38"/>
        <v>0</v>
      </c>
      <c r="AV18" s="204">
        <f t="shared" si="1"/>
        <v>0</v>
      </c>
      <c r="AW18" s="113">
        <v>0</v>
      </c>
      <c r="AX18" s="198">
        <f t="shared" si="18"/>
        <v>0</v>
      </c>
      <c r="AY18" s="112">
        <v>0</v>
      </c>
      <c r="AZ18" s="198">
        <f t="shared" si="39"/>
        <v>0</v>
      </c>
      <c r="BA18" s="204">
        <f t="shared" si="2"/>
        <v>0</v>
      </c>
      <c r="BB18" s="113">
        <v>0</v>
      </c>
      <c r="BC18" s="198">
        <f t="shared" si="43"/>
        <v>0</v>
      </c>
      <c r="BD18" s="112">
        <v>0</v>
      </c>
      <c r="BE18" s="198">
        <f t="shared" si="44"/>
        <v>0</v>
      </c>
      <c r="BF18" s="204">
        <f t="shared" si="19"/>
        <v>0</v>
      </c>
      <c r="BG18" s="113">
        <v>0</v>
      </c>
      <c r="BH18" s="198">
        <f t="shared" si="20"/>
        <v>0</v>
      </c>
      <c r="BI18" s="112">
        <v>0</v>
      </c>
      <c r="BJ18" s="198">
        <f t="shared" si="21"/>
        <v>0</v>
      </c>
      <c r="BK18" s="204">
        <f t="shared" si="40"/>
        <v>0</v>
      </c>
      <c r="BL18" s="122">
        <f t="shared" si="22"/>
        <v>0</v>
      </c>
      <c r="BM18" s="122">
        <f t="shared" si="23"/>
        <v>0</v>
      </c>
    </row>
    <row r="19" spans="1:65" x14ac:dyDescent="0.2">
      <c r="A19" s="50" t="s">
        <v>158</v>
      </c>
      <c r="B19" s="263" t="s">
        <v>195</v>
      </c>
      <c r="C19" s="53" t="s">
        <v>138</v>
      </c>
      <c r="D19" s="113">
        <v>2</v>
      </c>
      <c r="E19" s="198">
        <f t="shared" ref="E19:E21" si="79">D19/H19</f>
        <v>1</v>
      </c>
      <c r="F19" s="112">
        <v>0</v>
      </c>
      <c r="G19" s="249">
        <f t="shared" ref="G19:G21" si="80">F19/H19</f>
        <v>0</v>
      </c>
      <c r="H19" s="204">
        <f t="shared" si="3"/>
        <v>2</v>
      </c>
      <c r="I19" s="113">
        <v>1</v>
      </c>
      <c r="J19" s="198">
        <f t="shared" ref="J19:J22" si="81">I19/M19</f>
        <v>0.5</v>
      </c>
      <c r="K19" s="112">
        <v>1</v>
      </c>
      <c r="L19" s="249">
        <f t="shared" ref="L19:L21" si="82">K19/M19</f>
        <v>0.5</v>
      </c>
      <c r="M19" s="204">
        <f t="shared" si="5"/>
        <v>2</v>
      </c>
      <c r="N19" s="113">
        <v>1</v>
      </c>
      <c r="O19" s="198">
        <f t="shared" si="75"/>
        <v>0.5</v>
      </c>
      <c r="P19" s="112">
        <v>1</v>
      </c>
      <c r="Q19" s="249">
        <f t="shared" si="76"/>
        <v>0.5</v>
      </c>
      <c r="R19" s="204">
        <f t="shared" si="7"/>
        <v>2</v>
      </c>
      <c r="S19" s="113">
        <v>1</v>
      </c>
      <c r="T19" s="198">
        <f t="shared" si="77"/>
        <v>0.5</v>
      </c>
      <c r="U19" s="112">
        <v>1</v>
      </c>
      <c r="V19" s="249">
        <f t="shared" si="78"/>
        <v>0.5</v>
      </c>
      <c r="W19" s="204">
        <f t="shared" si="9"/>
        <v>2</v>
      </c>
      <c r="X19" s="113">
        <v>1</v>
      </c>
      <c r="Y19" s="198">
        <f t="shared" si="32"/>
        <v>0.5</v>
      </c>
      <c r="Z19" s="112">
        <v>1</v>
      </c>
      <c r="AA19" s="249">
        <f t="shared" si="33"/>
        <v>0.5</v>
      </c>
      <c r="AB19" s="204">
        <f t="shared" si="11"/>
        <v>2</v>
      </c>
      <c r="AC19" s="113">
        <v>1</v>
      </c>
      <c r="AD19" s="198">
        <f t="shared" si="34"/>
        <v>0.5</v>
      </c>
      <c r="AE19" s="112">
        <v>1</v>
      </c>
      <c r="AF19" s="198">
        <f t="shared" si="35"/>
        <v>0.5</v>
      </c>
      <c r="AG19" s="204">
        <f t="shared" si="13"/>
        <v>2</v>
      </c>
      <c r="AH19" s="113">
        <v>1</v>
      </c>
      <c r="AI19" s="198">
        <f t="shared" si="45"/>
        <v>0.5</v>
      </c>
      <c r="AJ19" s="112">
        <v>1</v>
      </c>
      <c r="AK19" s="198">
        <f t="shared" si="41"/>
        <v>0.5</v>
      </c>
      <c r="AL19" s="204">
        <f t="shared" si="0"/>
        <v>2</v>
      </c>
      <c r="AM19" s="113">
        <v>1</v>
      </c>
      <c r="AN19" s="198">
        <f t="shared" si="36"/>
        <v>0.5</v>
      </c>
      <c r="AO19" s="112">
        <v>1</v>
      </c>
      <c r="AP19" s="198">
        <f t="shared" si="37"/>
        <v>0.5</v>
      </c>
      <c r="AQ19" s="204">
        <f t="shared" si="16"/>
        <v>2</v>
      </c>
      <c r="AR19" s="113">
        <v>1</v>
      </c>
      <c r="AS19" s="198">
        <f t="shared" si="42"/>
        <v>0.5</v>
      </c>
      <c r="AT19" s="112">
        <v>1</v>
      </c>
      <c r="AU19" s="198">
        <f t="shared" si="38"/>
        <v>0.5</v>
      </c>
      <c r="AV19" s="204">
        <f t="shared" si="1"/>
        <v>2</v>
      </c>
      <c r="AW19" s="113">
        <v>1</v>
      </c>
      <c r="AX19" s="198">
        <f t="shared" si="18"/>
        <v>1</v>
      </c>
      <c r="AY19" s="112">
        <v>0</v>
      </c>
      <c r="AZ19" s="198">
        <f t="shared" si="39"/>
        <v>0</v>
      </c>
      <c r="BA19" s="204">
        <f t="shared" si="2"/>
        <v>1</v>
      </c>
      <c r="BB19" s="113">
        <v>0</v>
      </c>
      <c r="BC19" s="198">
        <f t="shared" si="43"/>
        <v>0</v>
      </c>
      <c r="BD19" s="112">
        <v>0</v>
      </c>
      <c r="BE19" s="198">
        <f t="shared" si="44"/>
        <v>0</v>
      </c>
      <c r="BF19" s="204">
        <f t="shared" si="19"/>
        <v>0</v>
      </c>
      <c r="BG19" s="113">
        <v>0</v>
      </c>
      <c r="BH19" s="198">
        <f t="shared" si="20"/>
        <v>0</v>
      </c>
      <c r="BI19" s="112">
        <v>0</v>
      </c>
      <c r="BJ19" s="198">
        <f t="shared" si="21"/>
        <v>0</v>
      </c>
      <c r="BK19" s="204">
        <f t="shared" si="40"/>
        <v>0</v>
      </c>
      <c r="BL19" s="122">
        <f t="shared" si="22"/>
        <v>0</v>
      </c>
      <c r="BM19" s="122">
        <f t="shared" si="23"/>
        <v>-2</v>
      </c>
    </row>
    <row r="20" spans="1:65" x14ac:dyDescent="0.2">
      <c r="A20" s="50" t="s">
        <v>147</v>
      </c>
      <c r="B20" s="263" t="s">
        <v>196</v>
      </c>
      <c r="C20" s="53" t="s">
        <v>52</v>
      </c>
      <c r="D20" s="199">
        <v>9</v>
      </c>
      <c r="E20" s="198">
        <f t="shared" si="79"/>
        <v>0.40909090909090912</v>
      </c>
      <c r="F20" s="200">
        <v>13</v>
      </c>
      <c r="G20" s="249">
        <f t="shared" si="80"/>
        <v>0.59090909090909094</v>
      </c>
      <c r="H20" s="204">
        <f t="shared" si="3"/>
        <v>22</v>
      </c>
      <c r="I20" s="199">
        <v>11</v>
      </c>
      <c r="J20" s="198">
        <f t="shared" si="81"/>
        <v>0.45833333333333331</v>
      </c>
      <c r="K20" s="200">
        <v>13</v>
      </c>
      <c r="L20" s="249">
        <f t="shared" si="82"/>
        <v>0.54166666666666663</v>
      </c>
      <c r="M20" s="204">
        <f t="shared" si="5"/>
        <v>24</v>
      </c>
      <c r="N20" s="199">
        <v>14</v>
      </c>
      <c r="O20" s="198">
        <f t="shared" si="75"/>
        <v>0.56000000000000005</v>
      </c>
      <c r="P20" s="200">
        <v>11</v>
      </c>
      <c r="Q20" s="249">
        <f t="shared" si="76"/>
        <v>0.44</v>
      </c>
      <c r="R20" s="204">
        <f t="shared" si="7"/>
        <v>25</v>
      </c>
      <c r="S20" s="199">
        <v>13</v>
      </c>
      <c r="T20" s="198">
        <f t="shared" si="77"/>
        <v>0.56521739130434778</v>
      </c>
      <c r="U20" s="200">
        <v>10</v>
      </c>
      <c r="V20" s="249">
        <f t="shared" si="78"/>
        <v>0.43478260869565216</v>
      </c>
      <c r="W20" s="204">
        <f t="shared" si="9"/>
        <v>23</v>
      </c>
      <c r="X20" s="199">
        <v>12</v>
      </c>
      <c r="Y20" s="198">
        <f t="shared" si="32"/>
        <v>0.5714285714285714</v>
      </c>
      <c r="Z20" s="200">
        <v>9</v>
      </c>
      <c r="AA20" s="249">
        <f t="shared" si="33"/>
        <v>0.42857142857142855</v>
      </c>
      <c r="AB20" s="204">
        <f t="shared" si="11"/>
        <v>21</v>
      </c>
      <c r="AC20" s="199">
        <v>15</v>
      </c>
      <c r="AD20" s="198">
        <f t="shared" si="34"/>
        <v>0.65217391304347827</v>
      </c>
      <c r="AE20" s="200">
        <v>8</v>
      </c>
      <c r="AF20" s="198">
        <f t="shared" si="35"/>
        <v>0.34782608695652173</v>
      </c>
      <c r="AG20" s="204">
        <f t="shared" si="13"/>
        <v>23</v>
      </c>
      <c r="AH20" s="199">
        <v>16</v>
      </c>
      <c r="AI20" s="198">
        <f t="shared" si="45"/>
        <v>0.61538461538461542</v>
      </c>
      <c r="AJ20" s="200">
        <v>10</v>
      </c>
      <c r="AK20" s="198">
        <f t="shared" si="41"/>
        <v>0.38461538461538464</v>
      </c>
      <c r="AL20" s="204">
        <f t="shared" si="0"/>
        <v>26</v>
      </c>
      <c r="AM20" s="199">
        <v>17</v>
      </c>
      <c r="AN20" s="198">
        <f t="shared" si="36"/>
        <v>0.61538461538461542</v>
      </c>
      <c r="AO20" s="200">
        <v>10</v>
      </c>
      <c r="AP20" s="198">
        <f t="shared" si="37"/>
        <v>0.37037037037037035</v>
      </c>
      <c r="AQ20" s="204">
        <f t="shared" si="16"/>
        <v>27</v>
      </c>
      <c r="AR20" s="199">
        <v>16</v>
      </c>
      <c r="AS20" s="198">
        <f t="shared" si="42"/>
        <v>0.61538461538461542</v>
      </c>
      <c r="AT20" s="200">
        <v>10</v>
      </c>
      <c r="AU20" s="198">
        <f t="shared" si="38"/>
        <v>0.38461538461538464</v>
      </c>
      <c r="AV20" s="204">
        <f t="shared" si="1"/>
        <v>26</v>
      </c>
      <c r="AW20" s="199">
        <v>16</v>
      </c>
      <c r="AX20" s="198">
        <f t="shared" si="18"/>
        <v>0.64</v>
      </c>
      <c r="AY20" s="200">
        <v>9</v>
      </c>
      <c r="AZ20" s="198">
        <f t="shared" si="39"/>
        <v>0.36</v>
      </c>
      <c r="BA20" s="204">
        <f t="shared" si="2"/>
        <v>25</v>
      </c>
      <c r="BB20" s="199">
        <v>15</v>
      </c>
      <c r="BC20" s="198">
        <f t="shared" si="43"/>
        <v>0.65217391304347827</v>
      </c>
      <c r="BD20" s="200">
        <v>8</v>
      </c>
      <c r="BE20" s="198">
        <f t="shared" si="44"/>
        <v>0.34782608695652173</v>
      </c>
      <c r="BF20" s="204">
        <f t="shared" si="19"/>
        <v>23</v>
      </c>
      <c r="BG20" s="199">
        <v>15</v>
      </c>
      <c r="BH20" s="198">
        <f t="shared" si="20"/>
        <v>0.6</v>
      </c>
      <c r="BI20" s="200">
        <v>10</v>
      </c>
      <c r="BJ20" s="198">
        <f t="shared" si="21"/>
        <v>0.4</v>
      </c>
      <c r="BK20" s="204">
        <f t="shared" si="40"/>
        <v>25</v>
      </c>
      <c r="BL20" s="122">
        <f t="shared" si="22"/>
        <v>2</v>
      </c>
      <c r="BM20" s="122">
        <f t="shared" si="23"/>
        <v>3</v>
      </c>
    </row>
    <row r="21" spans="1:65" x14ac:dyDescent="0.2">
      <c r="A21" s="50" t="s">
        <v>148</v>
      </c>
      <c r="B21" s="263" t="s">
        <v>196</v>
      </c>
      <c r="C21" s="53" t="s">
        <v>138</v>
      </c>
      <c r="D21" s="199">
        <v>2</v>
      </c>
      <c r="E21" s="198">
        <f t="shared" si="79"/>
        <v>0.66666666666666663</v>
      </c>
      <c r="F21" s="200">
        <v>1</v>
      </c>
      <c r="G21" s="249">
        <f t="shared" si="80"/>
        <v>0.33333333333333331</v>
      </c>
      <c r="H21" s="204">
        <f t="shared" si="3"/>
        <v>3</v>
      </c>
      <c r="I21" s="199">
        <v>3</v>
      </c>
      <c r="J21" s="198">
        <f t="shared" si="81"/>
        <v>0.75</v>
      </c>
      <c r="K21" s="200">
        <v>1</v>
      </c>
      <c r="L21" s="249">
        <f t="shared" si="82"/>
        <v>0.25</v>
      </c>
      <c r="M21" s="204">
        <f t="shared" si="5"/>
        <v>4</v>
      </c>
      <c r="N21" s="199">
        <v>5</v>
      </c>
      <c r="O21" s="198">
        <f t="shared" si="75"/>
        <v>0.7142857142857143</v>
      </c>
      <c r="P21" s="200">
        <v>2</v>
      </c>
      <c r="Q21" s="249">
        <f t="shared" si="76"/>
        <v>0.2857142857142857</v>
      </c>
      <c r="R21" s="204">
        <f t="shared" si="7"/>
        <v>7</v>
      </c>
      <c r="S21" s="199">
        <v>5</v>
      </c>
      <c r="T21" s="198">
        <f t="shared" si="77"/>
        <v>0.7142857142857143</v>
      </c>
      <c r="U21" s="200">
        <v>2</v>
      </c>
      <c r="V21" s="249">
        <f t="shared" si="78"/>
        <v>0.2857142857142857</v>
      </c>
      <c r="W21" s="204">
        <f t="shared" si="9"/>
        <v>7</v>
      </c>
      <c r="X21" s="199">
        <v>5</v>
      </c>
      <c r="Y21" s="198">
        <f t="shared" si="32"/>
        <v>0.7142857142857143</v>
      </c>
      <c r="Z21" s="200">
        <v>2</v>
      </c>
      <c r="AA21" s="249">
        <f t="shared" si="33"/>
        <v>0.2857142857142857</v>
      </c>
      <c r="AB21" s="204">
        <f t="shared" si="11"/>
        <v>7</v>
      </c>
      <c r="AC21" s="199">
        <v>4</v>
      </c>
      <c r="AD21" s="198">
        <f t="shared" si="34"/>
        <v>0.66666666666666663</v>
      </c>
      <c r="AE21" s="200">
        <v>2</v>
      </c>
      <c r="AF21" s="198">
        <f t="shared" si="35"/>
        <v>0.33333333333333331</v>
      </c>
      <c r="AG21" s="204">
        <f t="shared" si="13"/>
        <v>6</v>
      </c>
      <c r="AH21" s="199">
        <v>4</v>
      </c>
      <c r="AI21" s="198">
        <f t="shared" si="45"/>
        <v>0.8</v>
      </c>
      <c r="AJ21" s="200">
        <v>1</v>
      </c>
      <c r="AK21" s="198">
        <f t="shared" si="41"/>
        <v>0.2</v>
      </c>
      <c r="AL21" s="204">
        <f t="shared" si="0"/>
        <v>5</v>
      </c>
      <c r="AM21" s="199">
        <v>2</v>
      </c>
      <c r="AN21" s="198">
        <f t="shared" si="36"/>
        <v>0.8</v>
      </c>
      <c r="AO21" s="200">
        <v>1</v>
      </c>
      <c r="AP21" s="198">
        <f t="shared" si="37"/>
        <v>0.33333333333333331</v>
      </c>
      <c r="AQ21" s="204">
        <f t="shared" si="16"/>
        <v>3</v>
      </c>
      <c r="AR21" s="199">
        <v>3</v>
      </c>
      <c r="AS21" s="198">
        <f t="shared" si="42"/>
        <v>0.75</v>
      </c>
      <c r="AT21" s="200">
        <v>1</v>
      </c>
      <c r="AU21" s="198">
        <f t="shared" si="38"/>
        <v>0.25</v>
      </c>
      <c r="AV21" s="204">
        <f t="shared" si="1"/>
        <v>4</v>
      </c>
      <c r="AW21" s="199">
        <v>3</v>
      </c>
      <c r="AX21" s="198">
        <f t="shared" si="18"/>
        <v>1</v>
      </c>
      <c r="AY21" s="200">
        <v>0</v>
      </c>
      <c r="AZ21" s="198">
        <f t="shared" si="39"/>
        <v>0</v>
      </c>
      <c r="BA21" s="204">
        <f t="shared" si="2"/>
        <v>3</v>
      </c>
      <c r="BB21" s="199">
        <v>3</v>
      </c>
      <c r="BC21" s="198">
        <f t="shared" si="43"/>
        <v>1</v>
      </c>
      <c r="BD21" s="200">
        <v>0</v>
      </c>
      <c r="BE21" s="198">
        <f t="shared" si="44"/>
        <v>0</v>
      </c>
      <c r="BF21" s="204">
        <f t="shared" si="19"/>
        <v>3</v>
      </c>
      <c r="BG21" s="199">
        <v>3</v>
      </c>
      <c r="BH21" s="198">
        <f t="shared" si="20"/>
        <v>0.75</v>
      </c>
      <c r="BI21" s="200">
        <v>1</v>
      </c>
      <c r="BJ21" s="198">
        <f t="shared" si="21"/>
        <v>0.25</v>
      </c>
      <c r="BK21" s="204">
        <f t="shared" si="40"/>
        <v>4</v>
      </c>
      <c r="BL21" s="122">
        <f t="shared" si="22"/>
        <v>1</v>
      </c>
      <c r="BM21" s="122">
        <f t="shared" si="23"/>
        <v>1</v>
      </c>
    </row>
    <row r="22" spans="1:65" s="117" customFormat="1" x14ac:dyDescent="0.2">
      <c r="A22" s="50"/>
      <c r="B22" s="263" t="s">
        <v>247</v>
      </c>
      <c r="C22" s="53" t="s">
        <v>52</v>
      </c>
      <c r="D22" s="199">
        <v>2</v>
      </c>
      <c r="E22" s="198">
        <v>0</v>
      </c>
      <c r="F22" s="200">
        <v>0</v>
      </c>
      <c r="G22" s="249">
        <v>0</v>
      </c>
      <c r="H22" s="204">
        <f t="shared" ref="H22" si="83">SUM(D22,F22)</f>
        <v>2</v>
      </c>
      <c r="I22" s="199">
        <v>2</v>
      </c>
      <c r="J22" s="198">
        <f t="shared" si="81"/>
        <v>1</v>
      </c>
      <c r="K22" s="200">
        <v>0</v>
      </c>
      <c r="L22" s="249">
        <v>0</v>
      </c>
      <c r="M22" s="204">
        <f t="shared" ref="M22" si="84">SUM(I22,K22)</f>
        <v>2</v>
      </c>
      <c r="N22" s="199">
        <v>2</v>
      </c>
      <c r="O22" s="198">
        <f t="shared" si="75"/>
        <v>1</v>
      </c>
      <c r="P22" s="200">
        <v>0</v>
      </c>
      <c r="Q22" s="249">
        <v>0</v>
      </c>
      <c r="R22" s="204">
        <f t="shared" ref="R22" si="85">SUM(N22,P22)</f>
        <v>2</v>
      </c>
      <c r="S22" s="199">
        <v>2</v>
      </c>
      <c r="T22" s="198">
        <f t="shared" si="77"/>
        <v>1</v>
      </c>
      <c r="U22" s="200">
        <v>0</v>
      </c>
      <c r="V22" s="249">
        <v>0</v>
      </c>
      <c r="W22" s="204">
        <f t="shared" ref="W22" si="86">SUM(S22,U22)</f>
        <v>2</v>
      </c>
      <c r="X22" s="199">
        <v>2</v>
      </c>
      <c r="Y22" s="198">
        <f t="shared" si="32"/>
        <v>1</v>
      </c>
      <c r="Z22" s="200">
        <v>0</v>
      </c>
      <c r="AA22" s="249">
        <f t="shared" si="33"/>
        <v>0</v>
      </c>
      <c r="AB22" s="204">
        <f t="shared" ref="AB22" si="87">SUM(X22,Z22)</f>
        <v>2</v>
      </c>
      <c r="AC22" s="199">
        <v>2</v>
      </c>
      <c r="AD22" s="198">
        <f t="shared" si="34"/>
        <v>1</v>
      </c>
      <c r="AE22" s="200">
        <v>0</v>
      </c>
      <c r="AF22" s="198">
        <f t="shared" si="35"/>
        <v>0</v>
      </c>
      <c r="AG22" s="204">
        <f t="shared" ref="AG22:AG24" si="88">SUM(AC22,AE22)</f>
        <v>2</v>
      </c>
      <c r="AH22" s="199">
        <v>2</v>
      </c>
      <c r="AI22" s="198">
        <f t="shared" si="45"/>
        <v>1</v>
      </c>
      <c r="AJ22" s="200">
        <v>0</v>
      </c>
      <c r="AK22" s="198">
        <f t="shared" si="41"/>
        <v>0</v>
      </c>
      <c r="AL22" s="204">
        <f t="shared" si="0"/>
        <v>2</v>
      </c>
      <c r="AM22" s="199">
        <v>2</v>
      </c>
      <c r="AN22" s="198">
        <f t="shared" si="36"/>
        <v>1</v>
      </c>
      <c r="AO22" s="200">
        <v>0</v>
      </c>
      <c r="AP22" s="198">
        <f t="shared" si="37"/>
        <v>0</v>
      </c>
      <c r="AQ22" s="204">
        <f t="shared" ref="AQ22:AQ25" si="89">SUM(AM22,AO22)</f>
        <v>2</v>
      </c>
      <c r="AR22" s="199">
        <v>3</v>
      </c>
      <c r="AS22" s="198">
        <f t="shared" si="42"/>
        <v>1</v>
      </c>
      <c r="AT22" s="200">
        <v>0</v>
      </c>
      <c r="AU22" s="198">
        <f t="shared" si="38"/>
        <v>0</v>
      </c>
      <c r="AV22" s="204">
        <f t="shared" ref="AV22:AV25" si="90">SUM(AR22,AT22)</f>
        <v>3</v>
      </c>
      <c r="AW22" s="199">
        <v>3</v>
      </c>
      <c r="AX22" s="198">
        <f t="shared" si="18"/>
        <v>1</v>
      </c>
      <c r="AY22" s="200">
        <v>0</v>
      </c>
      <c r="AZ22" s="198">
        <f t="shared" si="39"/>
        <v>0</v>
      </c>
      <c r="BA22" s="204">
        <f t="shared" ref="BA22" si="91">SUM(AW22,AY22)</f>
        <v>3</v>
      </c>
      <c r="BB22" s="199">
        <v>3</v>
      </c>
      <c r="BC22" s="198">
        <f t="shared" si="43"/>
        <v>1</v>
      </c>
      <c r="BD22" s="200">
        <v>0</v>
      </c>
      <c r="BE22" s="198">
        <f t="shared" si="44"/>
        <v>0</v>
      </c>
      <c r="BF22" s="204">
        <f t="shared" si="19"/>
        <v>3</v>
      </c>
      <c r="BG22" s="199">
        <v>3</v>
      </c>
      <c r="BH22" s="198">
        <f t="shared" si="20"/>
        <v>1</v>
      </c>
      <c r="BI22" s="200">
        <v>0</v>
      </c>
      <c r="BJ22" s="198">
        <f t="shared" si="21"/>
        <v>0</v>
      </c>
      <c r="BK22" s="204">
        <f t="shared" ref="BK22" si="92">SUM(BG22,BI22)</f>
        <v>3</v>
      </c>
      <c r="BL22" s="122">
        <f t="shared" si="22"/>
        <v>0</v>
      </c>
      <c r="BM22" s="122">
        <f t="shared" si="23"/>
        <v>1</v>
      </c>
    </row>
    <row r="23" spans="1:65" s="117" customFormat="1" x14ac:dyDescent="0.2">
      <c r="A23" s="50"/>
      <c r="B23" s="263" t="s">
        <v>241</v>
      </c>
      <c r="C23" s="53" t="s">
        <v>52</v>
      </c>
      <c r="D23" s="199">
        <v>0</v>
      </c>
      <c r="E23" s="198">
        <v>0</v>
      </c>
      <c r="F23" s="200">
        <v>0</v>
      </c>
      <c r="G23" s="249">
        <v>0</v>
      </c>
      <c r="H23" s="204">
        <f t="shared" si="3"/>
        <v>0</v>
      </c>
      <c r="I23" s="199">
        <v>0</v>
      </c>
      <c r="J23" s="198">
        <v>0</v>
      </c>
      <c r="K23" s="200">
        <v>0</v>
      </c>
      <c r="L23" s="249">
        <v>0</v>
      </c>
      <c r="M23" s="204">
        <f t="shared" si="5"/>
        <v>0</v>
      </c>
      <c r="N23" s="199">
        <v>0</v>
      </c>
      <c r="O23" s="198">
        <v>0</v>
      </c>
      <c r="P23" s="200">
        <v>0</v>
      </c>
      <c r="Q23" s="249">
        <v>0</v>
      </c>
      <c r="R23" s="204">
        <f t="shared" si="7"/>
        <v>0</v>
      </c>
      <c r="S23" s="199">
        <v>0</v>
      </c>
      <c r="T23" s="198">
        <v>0</v>
      </c>
      <c r="U23" s="200">
        <v>0</v>
      </c>
      <c r="V23" s="249">
        <v>0</v>
      </c>
      <c r="W23" s="204">
        <f t="shared" si="9"/>
        <v>0</v>
      </c>
      <c r="X23" s="199">
        <v>0</v>
      </c>
      <c r="Y23" s="198">
        <f t="shared" si="32"/>
        <v>0</v>
      </c>
      <c r="Z23" s="200">
        <v>0</v>
      </c>
      <c r="AA23" s="249">
        <f t="shared" si="33"/>
        <v>0</v>
      </c>
      <c r="AB23" s="204">
        <f t="shared" si="11"/>
        <v>0</v>
      </c>
      <c r="AC23" s="199">
        <v>0</v>
      </c>
      <c r="AD23" s="198">
        <f t="shared" si="34"/>
        <v>0</v>
      </c>
      <c r="AE23" s="200">
        <v>0</v>
      </c>
      <c r="AF23" s="198">
        <f t="shared" si="35"/>
        <v>0</v>
      </c>
      <c r="AG23" s="204">
        <f t="shared" si="88"/>
        <v>0</v>
      </c>
      <c r="AH23" s="199">
        <v>0</v>
      </c>
      <c r="AI23" s="198">
        <f t="shared" si="45"/>
        <v>0</v>
      </c>
      <c r="AJ23" s="200">
        <v>0</v>
      </c>
      <c r="AK23" s="198">
        <f t="shared" si="41"/>
        <v>0</v>
      </c>
      <c r="AL23" s="204">
        <f t="shared" si="0"/>
        <v>0</v>
      </c>
      <c r="AM23" s="199">
        <v>0</v>
      </c>
      <c r="AN23" s="198">
        <f t="shared" si="36"/>
        <v>0</v>
      </c>
      <c r="AO23" s="200">
        <v>0</v>
      </c>
      <c r="AP23" s="198">
        <f t="shared" si="37"/>
        <v>0</v>
      </c>
      <c r="AQ23" s="204">
        <f t="shared" si="89"/>
        <v>0</v>
      </c>
      <c r="AR23" s="199">
        <v>0</v>
      </c>
      <c r="AS23" s="198">
        <f>IF(AV23=0,0,AR23/AV23)</f>
        <v>0</v>
      </c>
      <c r="AT23" s="200">
        <v>0</v>
      </c>
      <c r="AU23" s="198">
        <f t="shared" si="38"/>
        <v>0</v>
      </c>
      <c r="AV23" s="204">
        <f t="shared" si="90"/>
        <v>0</v>
      </c>
      <c r="AW23" s="199">
        <v>0</v>
      </c>
      <c r="AX23" s="198">
        <f t="shared" si="18"/>
        <v>0</v>
      </c>
      <c r="AY23" s="200">
        <v>0</v>
      </c>
      <c r="AZ23" s="198">
        <f t="shared" si="39"/>
        <v>0</v>
      </c>
      <c r="BA23" s="204">
        <v>0</v>
      </c>
      <c r="BB23" s="199">
        <v>0</v>
      </c>
      <c r="BC23" s="198">
        <f t="shared" si="43"/>
        <v>0</v>
      </c>
      <c r="BD23" s="200">
        <v>0</v>
      </c>
      <c r="BE23" s="198">
        <f t="shared" si="44"/>
        <v>0</v>
      </c>
      <c r="BF23" s="204">
        <f t="shared" si="19"/>
        <v>0</v>
      </c>
      <c r="BG23" s="199">
        <v>0</v>
      </c>
      <c r="BH23" s="198">
        <f t="shared" si="20"/>
        <v>0</v>
      </c>
      <c r="BI23" s="200">
        <v>0</v>
      </c>
      <c r="BJ23" s="198">
        <f t="shared" si="21"/>
        <v>0</v>
      </c>
      <c r="BK23" s="204">
        <f t="shared" si="40"/>
        <v>0</v>
      </c>
      <c r="BL23" s="122">
        <f t="shared" si="22"/>
        <v>0</v>
      </c>
      <c r="BM23" s="122">
        <f t="shared" si="23"/>
        <v>0</v>
      </c>
    </row>
    <row r="24" spans="1:65" s="117" customFormat="1" x14ac:dyDescent="0.2">
      <c r="A24" s="50"/>
      <c r="B24" s="263" t="s">
        <v>248</v>
      </c>
      <c r="C24" s="53" t="s">
        <v>52</v>
      </c>
      <c r="D24" s="199">
        <v>1</v>
      </c>
      <c r="E24" s="198">
        <v>0</v>
      </c>
      <c r="F24" s="200">
        <v>0</v>
      </c>
      <c r="G24" s="249">
        <v>0</v>
      </c>
      <c r="H24" s="204">
        <f t="shared" ref="H24" si="93">SUM(D24,F24)</f>
        <v>1</v>
      </c>
      <c r="I24" s="199">
        <v>1</v>
      </c>
      <c r="J24" s="198">
        <v>0</v>
      </c>
      <c r="K24" s="200">
        <v>0</v>
      </c>
      <c r="L24" s="249">
        <v>0</v>
      </c>
      <c r="M24" s="204">
        <f t="shared" ref="M24" si="94">SUM(I24,K24)</f>
        <v>1</v>
      </c>
      <c r="N24" s="199">
        <v>1</v>
      </c>
      <c r="O24" s="198">
        <f t="shared" si="75"/>
        <v>1</v>
      </c>
      <c r="P24" s="200">
        <v>0</v>
      </c>
      <c r="Q24" s="249">
        <v>0</v>
      </c>
      <c r="R24" s="204">
        <f t="shared" ref="R24" si="95">SUM(N24,P24)</f>
        <v>1</v>
      </c>
      <c r="S24" s="199">
        <v>1</v>
      </c>
      <c r="T24" s="198">
        <v>0</v>
      </c>
      <c r="U24" s="200">
        <v>0</v>
      </c>
      <c r="V24" s="249">
        <v>0</v>
      </c>
      <c r="W24" s="204">
        <f t="shared" ref="W24" si="96">SUM(S24,U24)</f>
        <v>1</v>
      </c>
      <c r="X24" s="199">
        <v>1</v>
      </c>
      <c r="Y24" s="198">
        <f t="shared" si="32"/>
        <v>1</v>
      </c>
      <c r="Z24" s="200">
        <v>0</v>
      </c>
      <c r="AA24" s="249">
        <f t="shared" si="33"/>
        <v>0</v>
      </c>
      <c r="AB24" s="204">
        <f t="shared" ref="AB24" si="97">SUM(X24,Z24)</f>
        <v>1</v>
      </c>
      <c r="AC24" s="199">
        <v>1</v>
      </c>
      <c r="AD24" s="198">
        <f t="shared" si="34"/>
        <v>1</v>
      </c>
      <c r="AE24" s="200">
        <v>0</v>
      </c>
      <c r="AF24" s="198">
        <f t="shared" si="35"/>
        <v>0</v>
      </c>
      <c r="AG24" s="204">
        <f t="shared" si="88"/>
        <v>1</v>
      </c>
      <c r="AH24" s="199">
        <v>1</v>
      </c>
      <c r="AI24" s="198">
        <f>IF(AL24=0,0,AH24/AL24)</f>
        <v>1</v>
      </c>
      <c r="AJ24" s="200">
        <v>0</v>
      </c>
      <c r="AK24" s="198">
        <f t="shared" si="41"/>
        <v>0</v>
      </c>
      <c r="AL24" s="204">
        <f t="shared" si="0"/>
        <v>1</v>
      </c>
      <c r="AM24" s="199">
        <v>1</v>
      </c>
      <c r="AN24" s="198">
        <f t="shared" si="36"/>
        <v>1</v>
      </c>
      <c r="AO24" s="200">
        <v>0</v>
      </c>
      <c r="AP24" s="198">
        <f t="shared" si="37"/>
        <v>0</v>
      </c>
      <c r="AQ24" s="204">
        <f t="shared" si="89"/>
        <v>1</v>
      </c>
      <c r="AR24" s="199">
        <v>1</v>
      </c>
      <c r="AS24" s="198">
        <f t="shared" si="42"/>
        <v>1</v>
      </c>
      <c r="AT24" s="200">
        <v>0</v>
      </c>
      <c r="AU24" s="198">
        <f t="shared" si="38"/>
        <v>0</v>
      </c>
      <c r="AV24" s="204">
        <f t="shared" si="90"/>
        <v>1</v>
      </c>
      <c r="AW24" s="199">
        <v>1</v>
      </c>
      <c r="AX24" s="198">
        <f t="shared" si="18"/>
        <v>0</v>
      </c>
      <c r="AY24" s="200">
        <v>0</v>
      </c>
      <c r="AZ24" s="198">
        <f t="shared" si="39"/>
        <v>0</v>
      </c>
      <c r="BA24" s="204">
        <v>0</v>
      </c>
      <c r="BB24" s="199">
        <v>1</v>
      </c>
      <c r="BC24" s="198">
        <f t="shared" si="43"/>
        <v>1</v>
      </c>
      <c r="BD24" s="200">
        <v>0</v>
      </c>
      <c r="BE24" s="198">
        <f t="shared" si="44"/>
        <v>0</v>
      </c>
      <c r="BF24" s="204">
        <f t="shared" si="19"/>
        <v>1</v>
      </c>
      <c r="BG24" s="199">
        <v>1</v>
      </c>
      <c r="BH24" s="198">
        <f t="shared" si="20"/>
        <v>1</v>
      </c>
      <c r="BI24" s="200">
        <v>0</v>
      </c>
      <c r="BJ24" s="198">
        <f t="shared" si="21"/>
        <v>0</v>
      </c>
      <c r="BK24" s="204">
        <f t="shared" ref="BK24" si="98">SUM(BG24,BI24)</f>
        <v>1</v>
      </c>
      <c r="BL24" s="122">
        <f t="shared" si="22"/>
        <v>0</v>
      </c>
      <c r="BM24" s="122">
        <f t="shared" si="23"/>
        <v>0</v>
      </c>
    </row>
    <row r="25" spans="1:65" x14ac:dyDescent="0.2">
      <c r="A25" s="50" t="s">
        <v>148</v>
      </c>
      <c r="B25" s="263" t="s">
        <v>197</v>
      </c>
      <c r="C25" s="64" t="s">
        <v>138</v>
      </c>
      <c r="D25" s="199">
        <v>0</v>
      </c>
      <c r="E25" s="198">
        <v>0</v>
      </c>
      <c r="F25" s="200">
        <v>0</v>
      </c>
      <c r="G25" s="249">
        <v>0</v>
      </c>
      <c r="H25" s="204">
        <f t="shared" si="3"/>
        <v>0</v>
      </c>
      <c r="I25" s="199">
        <v>0</v>
      </c>
      <c r="J25" s="198">
        <v>0</v>
      </c>
      <c r="K25" s="200">
        <v>0</v>
      </c>
      <c r="L25" s="249">
        <v>0</v>
      </c>
      <c r="M25" s="204">
        <f t="shared" si="5"/>
        <v>0</v>
      </c>
      <c r="N25" s="199">
        <v>0</v>
      </c>
      <c r="O25" s="198">
        <v>0</v>
      </c>
      <c r="P25" s="200">
        <v>0</v>
      </c>
      <c r="Q25" s="249">
        <v>0</v>
      </c>
      <c r="R25" s="204">
        <f t="shared" si="7"/>
        <v>0</v>
      </c>
      <c r="S25" s="199">
        <v>0</v>
      </c>
      <c r="T25" s="198">
        <v>0</v>
      </c>
      <c r="U25" s="200">
        <v>0</v>
      </c>
      <c r="V25" s="249">
        <v>0</v>
      </c>
      <c r="W25" s="204">
        <f t="shared" si="9"/>
        <v>0</v>
      </c>
      <c r="X25" s="199">
        <v>0</v>
      </c>
      <c r="Y25" s="198">
        <f t="shared" si="32"/>
        <v>0</v>
      </c>
      <c r="Z25" s="200">
        <v>0</v>
      </c>
      <c r="AA25" s="249">
        <f t="shared" si="33"/>
        <v>0</v>
      </c>
      <c r="AB25" s="204">
        <f t="shared" si="11"/>
        <v>0</v>
      </c>
      <c r="AC25" s="199">
        <v>0</v>
      </c>
      <c r="AD25" s="198">
        <f t="shared" si="34"/>
        <v>0</v>
      </c>
      <c r="AE25" s="200">
        <v>0</v>
      </c>
      <c r="AF25" s="198">
        <f t="shared" si="35"/>
        <v>0</v>
      </c>
      <c r="AG25" s="204">
        <f t="shared" si="13"/>
        <v>0</v>
      </c>
      <c r="AH25" s="199">
        <v>0</v>
      </c>
      <c r="AI25" s="198">
        <f>IF(AL25=0,0,AH25/AL25)</f>
        <v>0</v>
      </c>
      <c r="AJ25" s="200">
        <v>0</v>
      </c>
      <c r="AK25" s="198">
        <f t="shared" si="41"/>
        <v>0</v>
      </c>
      <c r="AL25" s="204">
        <f t="shared" si="0"/>
        <v>0</v>
      </c>
      <c r="AM25" s="199">
        <v>0</v>
      </c>
      <c r="AN25" s="198">
        <f t="shared" si="36"/>
        <v>0</v>
      </c>
      <c r="AO25" s="200">
        <v>0</v>
      </c>
      <c r="AP25" s="198">
        <f t="shared" si="37"/>
        <v>0</v>
      </c>
      <c r="AQ25" s="204">
        <f t="shared" si="89"/>
        <v>0</v>
      </c>
      <c r="AR25" s="199">
        <v>0</v>
      </c>
      <c r="AS25" s="198">
        <f t="shared" si="42"/>
        <v>0</v>
      </c>
      <c r="AT25" s="200">
        <v>0</v>
      </c>
      <c r="AU25" s="198">
        <f t="shared" si="38"/>
        <v>0</v>
      </c>
      <c r="AV25" s="204">
        <f t="shared" si="90"/>
        <v>0</v>
      </c>
      <c r="AW25" s="199">
        <v>0</v>
      </c>
      <c r="AX25" s="198">
        <f t="shared" si="18"/>
        <v>0</v>
      </c>
      <c r="AY25" s="200">
        <v>0</v>
      </c>
      <c r="AZ25" s="198">
        <f t="shared" si="39"/>
        <v>0</v>
      </c>
      <c r="BA25" s="204">
        <f t="shared" si="2"/>
        <v>0</v>
      </c>
      <c r="BB25" s="199">
        <v>0</v>
      </c>
      <c r="BC25" s="198">
        <f t="shared" si="43"/>
        <v>0</v>
      </c>
      <c r="BD25" s="200">
        <v>0</v>
      </c>
      <c r="BE25" s="198">
        <f t="shared" si="44"/>
        <v>0</v>
      </c>
      <c r="BF25" s="204">
        <f t="shared" si="19"/>
        <v>0</v>
      </c>
      <c r="BG25" s="199">
        <v>0</v>
      </c>
      <c r="BH25" s="198">
        <f t="shared" si="20"/>
        <v>0</v>
      </c>
      <c r="BI25" s="200">
        <v>0</v>
      </c>
      <c r="BJ25" s="198">
        <f t="shared" si="21"/>
        <v>0</v>
      </c>
      <c r="BK25" s="204">
        <f t="shared" si="40"/>
        <v>0</v>
      </c>
      <c r="BL25" s="122">
        <f t="shared" si="22"/>
        <v>0</v>
      </c>
      <c r="BM25" s="122">
        <f t="shared" si="23"/>
        <v>0</v>
      </c>
    </row>
    <row r="26" spans="1:65" x14ac:dyDescent="0.2">
      <c r="A26" s="50" t="s">
        <v>149</v>
      </c>
      <c r="B26" s="263" t="s">
        <v>198</v>
      </c>
      <c r="C26" s="53" t="s">
        <v>52</v>
      </c>
      <c r="D26" s="113">
        <v>10</v>
      </c>
      <c r="E26" s="198">
        <f t="shared" ref="E26:E44" si="99">D26/H26</f>
        <v>0.27777777777777779</v>
      </c>
      <c r="F26" s="112">
        <v>26</v>
      </c>
      <c r="G26" s="249">
        <f t="shared" ref="G26:G44" si="100">F26/H26</f>
        <v>0.72222222222222221</v>
      </c>
      <c r="H26" s="204">
        <f t="shared" si="3"/>
        <v>36</v>
      </c>
      <c r="I26" s="113">
        <v>11</v>
      </c>
      <c r="J26" s="198">
        <f t="shared" ref="J26:J44" si="101">I26/M26</f>
        <v>0.30555555555555558</v>
      </c>
      <c r="K26" s="112">
        <v>25</v>
      </c>
      <c r="L26" s="249">
        <f t="shared" ref="L26:L44" si="102">K26/M26</f>
        <v>0.69444444444444442</v>
      </c>
      <c r="M26" s="204">
        <f t="shared" si="5"/>
        <v>36</v>
      </c>
      <c r="N26" s="113">
        <v>12</v>
      </c>
      <c r="O26" s="198">
        <f t="shared" ref="O26:O44" si="103">N26/R26</f>
        <v>0.29268292682926828</v>
      </c>
      <c r="P26" s="112">
        <v>29</v>
      </c>
      <c r="Q26" s="249">
        <f t="shared" ref="Q26:Q44" si="104">P26/R26</f>
        <v>0.70731707317073167</v>
      </c>
      <c r="R26" s="204">
        <f t="shared" si="7"/>
        <v>41</v>
      </c>
      <c r="S26" s="113">
        <v>13</v>
      </c>
      <c r="T26" s="198">
        <f t="shared" ref="T26:T44" si="105">S26/W26</f>
        <v>0.29545454545454547</v>
      </c>
      <c r="U26" s="112">
        <v>31</v>
      </c>
      <c r="V26" s="249">
        <f t="shared" ref="V26:V44" si="106">U26/W26</f>
        <v>0.70454545454545459</v>
      </c>
      <c r="W26" s="204">
        <f t="shared" si="9"/>
        <v>44</v>
      </c>
      <c r="X26" s="113">
        <v>14</v>
      </c>
      <c r="Y26" s="198">
        <f t="shared" si="32"/>
        <v>0.30434782608695654</v>
      </c>
      <c r="Z26" s="112">
        <v>32</v>
      </c>
      <c r="AA26" s="249">
        <f t="shared" si="33"/>
        <v>0.69565217391304346</v>
      </c>
      <c r="AB26" s="204">
        <f t="shared" si="11"/>
        <v>46</v>
      </c>
      <c r="AC26" s="113">
        <v>14</v>
      </c>
      <c r="AD26" s="198">
        <f t="shared" si="34"/>
        <v>0.30434782608695654</v>
      </c>
      <c r="AE26" s="112">
        <v>32</v>
      </c>
      <c r="AF26" s="198">
        <f t="shared" si="35"/>
        <v>0.69565217391304346</v>
      </c>
      <c r="AG26" s="204">
        <f t="shared" si="13"/>
        <v>46</v>
      </c>
      <c r="AH26" s="113">
        <v>14</v>
      </c>
      <c r="AI26" s="198">
        <f t="shared" ref="AI26:AI36" si="107">IF(AL26=0,0,AH26/AL26)</f>
        <v>0.29166666666666669</v>
      </c>
      <c r="AJ26" s="112">
        <v>34</v>
      </c>
      <c r="AK26" s="198">
        <f t="shared" si="41"/>
        <v>0.70833333333333337</v>
      </c>
      <c r="AL26" s="204">
        <f t="shared" si="0"/>
        <v>48</v>
      </c>
      <c r="AM26" s="113">
        <v>14</v>
      </c>
      <c r="AN26" s="198">
        <f t="shared" si="36"/>
        <v>0.29166666666666669</v>
      </c>
      <c r="AO26" s="112">
        <v>34</v>
      </c>
      <c r="AP26" s="198">
        <f t="shared" si="37"/>
        <v>0.70833333333333337</v>
      </c>
      <c r="AQ26" s="204">
        <f t="shared" si="16"/>
        <v>48</v>
      </c>
      <c r="AR26" s="113">
        <v>15</v>
      </c>
      <c r="AS26" s="198">
        <f t="shared" si="42"/>
        <v>0.3</v>
      </c>
      <c r="AT26" s="112">
        <v>35</v>
      </c>
      <c r="AU26" s="198">
        <f t="shared" si="38"/>
        <v>0.7</v>
      </c>
      <c r="AV26" s="204">
        <f t="shared" si="1"/>
        <v>50</v>
      </c>
      <c r="AW26" s="113">
        <v>15</v>
      </c>
      <c r="AX26" s="198">
        <f t="shared" si="18"/>
        <v>0.3</v>
      </c>
      <c r="AY26" s="112">
        <v>35</v>
      </c>
      <c r="AZ26" s="198">
        <f t="shared" si="39"/>
        <v>0.7</v>
      </c>
      <c r="BA26" s="204">
        <f t="shared" si="2"/>
        <v>50</v>
      </c>
      <c r="BB26" s="113">
        <v>16</v>
      </c>
      <c r="BC26" s="198">
        <f t="shared" si="43"/>
        <v>0.31372549019607843</v>
      </c>
      <c r="BD26" s="112">
        <v>35</v>
      </c>
      <c r="BE26" s="198">
        <f t="shared" si="44"/>
        <v>0.68627450980392157</v>
      </c>
      <c r="BF26" s="204">
        <f t="shared" si="19"/>
        <v>51</v>
      </c>
      <c r="BG26" s="113">
        <v>16</v>
      </c>
      <c r="BH26" s="198">
        <f t="shared" si="20"/>
        <v>0.31372549019607843</v>
      </c>
      <c r="BI26" s="200">
        <v>35</v>
      </c>
      <c r="BJ26" s="198">
        <f t="shared" si="21"/>
        <v>0.68627450980392157</v>
      </c>
      <c r="BK26" s="204">
        <f t="shared" si="40"/>
        <v>51</v>
      </c>
      <c r="BL26" s="122">
        <f t="shared" si="22"/>
        <v>0</v>
      </c>
      <c r="BM26" s="122">
        <f t="shared" si="23"/>
        <v>15</v>
      </c>
    </row>
    <row r="27" spans="1:65" s="65" customFormat="1" x14ac:dyDescent="0.2">
      <c r="A27" s="66" t="s">
        <v>149</v>
      </c>
      <c r="B27" s="263" t="s">
        <v>199</v>
      </c>
      <c r="C27" s="64" t="s">
        <v>138</v>
      </c>
      <c r="D27" s="114">
        <v>1</v>
      </c>
      <c r="E27" s="198">
        <f t="shared" si="99"/>
        <v>0.5</v>
      </c>
      <c r="F27" s="115">
        <v>1</v>
      </c>
      <c r="G27" s="249">
        <f t="shared" si="100"/>
        <v>0.5</v>
      </c>
      <c r="H27" s="204">
        <f t="shared" si="3"/>
        <v>2</v>
      </c>
      <c r="I27" s="114">
        <v>1</v>
      </c>
      <c r="J27" s="198">
        <f t="shared" si="101"/>
        <v>1</v>
      </c>
      <c r="K27" s="115">
        <v>0</v>
      </c>
      <c r="L27" s="249">
        <f t="shared" si="102"/>
        <v>0</v>
      </c>
      <c r="M27" s="204">
        <f t="shared" si="5"/>
        <v>1</v>
      </c>
      <c r="N27" s="114">
        <v>1</v>
      </c>
      <c r="O27" s="198">
        <f t="shared" si="103"/>
        <v>1</v>
      </c>
      <c r="P27" s="115">
        <v>0</v>
      </c>
      <c r="Q27" s="249">
        <f t="shared" si="104"/>
        <v>0</v>
      </c>
      <c r="R27" s="204">
        <f t="shared" si="7"/>
        <v>1</v>
      </c>
      <c r="S27" s="114">
        <v>1</v>
      </c>
      <c r="T27" s="198">
        <f t="shared" si="105"/>
        <v>1</v>
      </c>
      <c r="U27" s="115">
        <v>0</v>
      </c>
      <c r="V27" s="249">
        <f t="shared" si="106"/>
        <v>0</v>
      </c>
      <c r="W27" s="204">
        <f t="shared" si="9"/>
        <v>1</v>
      </c>
      <c r="X27" s="114">
        <v>1</v>
      </c>
      <c r="Y27" s="198">
        <f t="shared" si="32"/>
        <v>1</v>
      </c>
      <c r="Z27" s="115">
        <v>0</v>
      </c>
      <c r="AA27" s="249">
        <f t="shared" si="33"/>
        <v>0</v>
      </c>
      <c r="AB27" s="204">
        <f t="shared" si="11"/>
        <v>1</v>
      </c>
      <c r="AC27" s="114">
        <v>1</v>
      </c>
      <c r="AD27" s="198">
        <f t="shared" si="34"/>
        <v>1</v>
      </c>
      <c r="AE27" s="115">
        <v>0</v>
      </c>
      <c r="AF27" s="198">
        <f t="shared" si="35"/>
        <v>0</v>
      </c>
      <c r="AG27" s="204">
        <f t="shared" si="13"/>
        <v>1</v>
      </c>
      <c r="AH27" s="114">
        <v>1</v>
      </c>
      <c r="AI27" s="198">
        <f t="shared" si="107"/>
        <v>1</v>
      </c>
      <c r="AJ27" s="115">
        <v>0</v>
      </c>
      <c r="AK27" s="198">
        <f t="shared" si="41"/>
        <v>0</v>
      </c>
      <c r="AL27" s="204">
        <f t="shared" si="0"/>
        <v>1</v>
      </c>
      <c r="AM27" s="114">
        <v>1</v>
      </c>
      <c r="AN27" s="198">
        <f t="shared" si="36"/>
        <v>1</v>
      </c>
      <c r="AO27" s="115">
        <v>0</v>
      </c>
      <c r="AP27" s="198">
        <f t="shared" si="37"/>
        <v>0</v>
      </c>
      <c r="AQ27" s="204">
        <f t="shared" si="16"/>
        <v>1</v>
      </c>
      <c r="AR27" s="114">
        <v>1</v>
      </c>
      <c r="AS27" s="198">
        <f>IF(AV27=0,0,AR27/AV27)</f>
        <v>1</v>
      </c>
      <c r="AT27" s="115">
        <v>0</v>
      </c>
      <c r="AU27" s="198">
        <f t="shared" si="38"/>
        <v>0</v>
      </c>
      <c r="AV27" s="204">
        <f t="shared" si="1"/>
        <v>1</v>
      </c>
      <c r="AW27" s="114">
        <v>1</v>
      </c>
      <c r="AX27" s="198">
        <f t="shared" si="18"/>
        <v>1</v>
      </c>
      <c r="AY27" s="115">
        <v>0</v>
      </c>
      <c r="AZ27" s="198">
        <f t="shared" si="39"/>
        <v>0</v>
      </c>
      <c r="BA27" s="204">
        <f t="shared" si="2"/>
        <v>1</v>
      </c>
      <c r="BB27" s="114">
        <v>1</v>
      </c>
      <c r="BC27" s="198">
        <f t="shared" si="43"/>
        <v>1</v>
      </c>
      <c r="BD27" s="115">
        <v>0</v>
      </c>
      <c r="BE27" s="198">
        <f t="shared" si="44"/>
        <v>0</v>
      </c>
      <c r="BF27" s="204">
        <f t="shared" si="19"/>
        <v>1</v>
      </c>
      <c r="BG27" s="114">
        <v>1</v>
      </c>
      <c r="BH27" s="198">
        <f t="shared" si="20"/>
        <v>1</v>
      </c>
      <c r="BI27" s="200">
        <v>0</v>
      </c>
      <c r="BJ27" s="198">
        <f t="shared" si="21"/>
        <v>0</v>
      </c>
      <c r="BK27" s="204">
        <f t="shared" si="40"/>
        <v>1</v>
      </c>
      <c r="BL27" s="122">
        <f t="shared" si="22"/>
        <v>0</v>
      </c>
      <c r="BM27" s="122">
        <f t="shared" si="23"/>
        <v>-1</v>
      </c>
    </row>
    <row r="28" spans="1:65" x14ac:dyDescent="0.2">
      <c r="A28" s="50" t="s">
        <v>150</v>
      </c>
      <c r="B28" s="263" t="s">
        <v>200</v>
      </c>
      <c r="C28" s="53" t="s">
        <v>52</v>
      </c>
      <c r="D28" s="113">
        <v>8</v>
      </c>
      <c r="E28" s="198">
        <f t="shared" si="99"/>
        <v>0.61538461538461542</v>
      </c>
      <c r="F28" s="112">
        <v>5</v>
      </c>
      <c r="G28" s="249">
        <f t="shared" si="100"/>
        <v>0.38461538461538464</v>
      </c>
      <c r="H28" s="204">
        <f t="shared" si="3"/>
        <v>13</v>
      </c>
      <c r="I28" s="113">
        <v>8</v>
      </c>
      <c r="J28" s="198">
        <f t="shared" si="101"/>
        <v>0.61538461538461542</v>
      </c>
      <c r="K28" s="112">
        <v>5</v>
      </c>
      <c r="L28" s="249">
        <f t="shared" si="102"/>
        <v>0.38461538461538464</v>
      </c>
      <c r="M28" s="204">
        <f t="shared" si="5"/>
        <v>13</v>
      </c>
      <c r="N28" s="113">
        <v>9</v>
      </c>
      <c r="O28" s="198">
        <f t="shared" si="103"/>
        <v>0.6428571428571429</v>
      </c>
      <c r="P28" s="112">
        <v>5</v>
      </c>
      <c r="Q28" s="249">
        <f t="shared" si="104"/>
        <v>0.35714285714285715</v>
      </c>
      <c r="R28" s="204">
        <f t="shared" si="7"/>
        <v>14</v>
      </c>
      <c r="S28" s="113">
        <v>9</v>
      </c>
      <c r="T28" s="198">
        <f t="shared" si="105"/>
        <v>0.6428571428571429</v>
      </c>
      <c r="U28" s="112">
        <v>5</v>
      </c>
      <c r="V28" s="249">
        <f t="shared" si="106"/>
        <v>0.35714285714285715</v>
      </c>
      <c r="W28" s="204">
        <f t="shared" si="9"/>
        <v>14</v>
      </c>
      <c r="X28" s="113">
        <v>9</v>
      </c>
      <c r="Y28" s="198">
        <f t="shared" si="32"/>
        <v>0.69230769230769229</v>
      </c>
      <c r="Z28" s="112">
        <v>4</v>
      </c>
      <c r="AA28" s="249">
        <f t="shared" si="33"/>
        <v>0.30769230769230771</v>
      </c>
      <c r="AB28" s="204">
        <f t="shared" si="11"/>
        <v>13</v>
      </c>
      <c r="AC28" s="113">
        <v>9</v>
      </c>
      <c r="AD28" s="198">
        <f t="shared" si="34"/>
        <v>0.69230769230769229</v>
      </c>
      <c r="AE28" s="112">
        <v>4</v>
      </c>
      <c r="AF28" s="198">
        <f t="shared" si="35"/>
        <v>0.30769230769230771</v>
      </c>
      <c r="AG28" s="204">
        <f t="shared" si="13"/>
        <v>13</v>
      </c>
      <c r="AH28" s="113">
        <v>7</v>
      </c>
      <c r="AI28" s="198">
        <f t="shared" si="107"/>
        <v>0.58333333333333337</v>
      </c>
      <c r="AJ28" s="112">
        <v>5</v>
      </c>
      <c r="AK28" s="198">
        <f t="shared" si="41"/>
        <v>0.41666666666666669</v>
      </c>
      <c r="AL28" s="204">
        <f t="shared" si="0"/>
        <v>12</v>
      </c>
      <c r="AM28" s="113">
        <v>7</v>
      </c>
      <c r="AN28" s="198">
        <f t="shared" si="36"/>
        <v>0.58333333333333337</v>
      </c>
      <c r="AO28" s="112">
        <v>5</v>
      </c>
      <c r="AP28" s="198">
        <f t="shared" si="37"/>
        <v>0.41666666666666669</v>
      </c>
      <c r="AQ28" s="204">
        <f t="shared" si="16"/>
        <v>12</v>
      </c>
      <c r="AR28" s="113">
        <v>7</v>
      </c>
      <c r="AS28" s="198">
        <f t="shared" si="42"/>
        <v>0.58333333333333337</v>
      </c>
      <c r="AT28" s="112">
        <v>5</v>
      </c>
      <c r="AU28" s="198">
        <f t="shared" si="38"/>
        <v>0.41666666666666669</v>
      </c>
      <c r="AV28" s="204">
        <f t="shared" si="1"/>
        <v>12</v>
      </c>
      <c r="AW28" s="113">
        <v>7</v>
      </c>
      <c r="AX28" s="198">
        <f t="shared" si="18"/>
        <v>0.58333333333333337</v>
      </c>
      <c r="AY28" s="112">
        <v>5</v>
      </c>
      <c r="AZ28" s="198">
        <f t="shared" si="39"/>
        <v>0.41666666666666669</v>
      </c>
      <c r="BA28" s="204">
        <f t="shared" si="2"/>
        <v>12</v>
      </c>
      <c r="BB28" s="113">
        <v>7</v>
      </c>
      <c r="BC28" s="198">
        <f t="shared" si="43"/>
        <v>0.58333333333333337</v>
      </c>
      <c r="BD28" s="112">
        <v>5</v>
      </c>
      <c r="BE28" s="198">
        <f t="shared" si="44"/>
        <v>0.41666666666666669</v>
      </c>
      <c r="BF28" s="204">
        <f t="shared" si="19"/>
        <v>12</v>
      </c>
      <c r="BG28" s="113">
        <v>7</v>
      </c>
      <c r="BH28" s="198">
        <f t="shared" si="20"/>
        <v>0.58333333333333337</v>
      </c>
      <c r="BI28" s="200">
        <v>5</v>
      </c>
      <c r="BJ28" s="198">
        <f t="shared" si="21"/>
        <v>0.41666666666666669</v>
      </c>
      <c r="BK28" s="204">
        <f t="shared" si="40"/>
        <v>12</v>
      </c>
      <c r="BL28" s="122">
        <f t="shared" si="22"/>
        <v>0</v>
      </c>
      <c r="BM28" s="122">
        <f t="shared" si="23"/>
        <v>-1</v>
      </c>
    </row>
    <row r="29" spans="1:65" x14ac:dyDescent="0.2">
      <c r="A29" s="50" t="s">
        <v>151</v>
      </c>
      <c r="B29" s="263" t="s">
        <v>201</v>
      </c>
      <c r="C29" s="53" t="s">
        <v>52</v>
      </c>
      <c r="D29" s="113">
        <v>2</v>
      </c>
      <c r="E29" s="198">
        <f t="shared" si="99"/>
        <v>0.5</v>
      </c>
      <c r="F29" s="112">
        <v>2</v>
      </c>
      <c r="G29" s="249">
        <f t="shared" si="100"/>
        <v>0.5</v>
      </c>
      <c r="H29" s="204">
        <f t="shared" si="3"/>
        <v>4</v>
      </c>
      <c r="I29" s="113">
        <v>2</v>
      </c>
      <c r="J29" s="198">
        <f t="shared" si="101"/>
        <v>0.5</v>
      </c>
      <c r="K29" s="112">
        <v>2</v>
      </c>
      <c r="L29" s="249">
        <f t="shared" si="102"/>
        <v>0.5</v>
      </c>
      <c r="M29" s="204">
        <f t="shared" si="5"/>
        <v>4</v>
      </c>
      <c r="N29" s="113">
        <v>2</v>
      </c>
      <c r="O29" s="198">
        <f t="shared" si="103"/>
        <v>0.4</v>
      </c>
      <c r="P29" s="112">
        <v>3</v>
      </c>
      <c r="Q29" s="249">
        <f t="shared" si="104"/>
        <v>0.6</v>
      </c>
      <c r="R29" s="204">
        <f t="shared" si="7"/>
        <v>5</v>
      </c>
      <c r="S29" s="113">
        <v>2</v>
      </c>
      <c r="T29" s="198">
        <f t="shared" si="105"/>
        <v>0.4</v>
      </c>
      <c r="U29" s="112">
        <v>3</v>
      </c>
      <c r="V29" s="249">
        <f t="shared" si="106"/>
        <v>0.6</v>
      </c>
      <c r="W29" s="204">
        <f t="shared" si="9"/>
        <v>5</v>
      </c>
      <c r="X29" s="113">
        <v>2</v>
      </c>
      <c r="Y29" s="198">
        <f t="shared" si="32"/>
        <v>0.2857142857142857</v>
      </c>
      <c r="Z29" s="112">
        <v>5</v>
      </c>
      <c r="AA29" s="249">
        <f t="shared" si="33"/>
        <v>0.7142857142857143</v>
      </c>
      <c r="AB29" s="204">
        <f t="shared" si="11"/>
        <v>7</v>
      </c>
      <c r="AC29" s="113">
        <v>2</v>
      </c>
      <c r="AD29" s="198">
        <f t="shared" si="34"/>
        <v>0.2857142857142857</v>
      </c>
      <c r="AE29" s="112">
        <v>5</v>
      </c>
      <c r="AF29" s="198">
        <f t="shared" si="35"/>
        <v>0.7142857142857143</v>
      </c>
      <c r="AG29" s="204">
        <f t="shared" si="13"/>
        <v>7</v>
      </c>
      <c r="AH29" s="113">
        <v>2</v>
      </c>
      <c r="AI29" s="198">
        <f t="shared" si="107"/>
        <v>0.2857142857142857</v>
      </c>
      <c r="AJ29" s="112">
        <v>5</v>
      </c>
      <c r="AK29" s="198">
        <f t="shared" si="41"/>
        <v>0.7142857142857143</v>
      </c>
      <c r="AL29" s="204">
        <f t="shared" si="0"/>
        <v>7</v>
      </c>
      <c r="AM29" s="113">
        <v>2</v>
      </c>
      <c r="AN29" s="198">
        <f t="shared" si="36"/>
        <v>0.2857142857142857</v>
      </c>
      <c r="AO29" s="112">
        <v>5</v>
      </c>
      <c r="AP29" s="198">
        <f t="shared" si="37"/>
        <v>0.7142857142857143</v>
      </c>
      <c r="AQ29" s="204">
        <f t="shared" si="16"/>
        <v>7</v>
      </c>
      <c r="AR29" s="113">
        <v>2</v>
      </c>
      <c r="AS29" s="198">
        <f t="shared" si="42"/>
        <v>0.2857142857142857</v>
      </c>
      <c r="AT29" s="112">
        <v>5</v>
      </c>
      <c r="AU29" s="198">
        <f t="shared" si="38"/>
        <v>0.7142857142857143</v>
      </c>
      <c r="AV29" s="204">
        <f t="shared" si="1"/>
        <v>7</v>
      </c>
      <c r="AW29" s="113">
        <v>3</v>
      </c>
      <c r="AX29" s="198">
        <f t="shared" si="18"/>
        <v>0.375</v>
      </c>
      <c r="AY29" s="112">
        <v>5</v>
      </c>
      <c r="AZ29" s="198">
        <f t="shared" si="39"/>
        <v>0.625</v>
      </c>
      <c r="BA29" s="204">
        <f t="shared" si="2"/>
        <v>8</v>
      </c>
      <c r="BB29" s="113">
        <v>3</v>
      </c>
      <c r="BC29" s="198">
        <f t="shared" si="43"/>
        <v>0.375</v>
      </c>
      <c r="BD29" s="112">
        <v>5</v>
      </c>
      <c r="BE29" s="198">
        <f t="shared" si="44"/>
        <v>0.625</v>
      </c>
      <c r="BF29" s="204">
        <f t="shared" si="19"/>
        <v>8</v>
      </c>
      <c r="BG29" s="113">
        <v>3</v>
      </c>
      <c r="BH29" s="198">
        <f t="shared" si="20"/>
        <v>0.375</v>
      </c>
      <c r="BI29" s="200">
        <v>5</v>
      </c>
      <c r="BJ29" s="198">
        <f t="shared" si="21"/>
        <v>0.625</v>
      </c>
      <c r="BK29" s="204">
        <f t="shared" si="40"/>
        <v>8</v>
      </c>
      <c r="BL29" s="122">
        <f t="shared" si="22"/>
        <v>0</v>
      </c>
      <c r="BM29" s="122">
        <f t="shared" si="23"/>
        <v>4</v>
      </c>
    </row>
    <row r="30" spans="1:65" s="117" customFormat="1" x14ac:dyDescent="0.2">
      <c r="A30" s="50"/>
      <c r="B30" s="263" t="s">
        <v>249</v>
      </c>
      <c r="C30" s="53" t="s">
        <v>52</v>
      </c>
      <c r="D30" s="113">
        <v>0</v>
      </c>
      <c r="E30" s="198">
        <v>0</v>
      </c>
      <c r="F30" s="112">
        <v>3</v>
      </c>
      <c r="G30" s="249">
        <v>0</v>
      </c>
      <c r="H30" s="204">
        <f t="shared" ref="H30" si="108">SUM(D30,F30)</f>
        <v>3</v>
      </c>
      <c r="I30" s="113">
        <v>1</v>
      </c>
      <c r="J30" s="198">
        <v>0</v>
      </c>
      <c r="K30" s="112">
        <v>3</v>
      </c>
      <c r="L30" s="249">
        <v>0</v>
      </c>
      <c r="M30" s="204">
        <f t="shared" ref="M30" si="109">SUM(I30,K30)</f>
        <v>4</v>
      </c>
      <c r="N30" s="113">
        <v>1</v>
      </c>
      <c r="O30" s="198">
        <v>0</v>
      </c>
      <c r="P30" s="112">
        <v>3</v>
      </c>
      <c r="Q30" s="249">
        <v>0</v>
      </c>
      <c r="R30" s="204">
        <f t="shared" ref="R30" si="110">SUM(N30,P30)</f>
        <v>4</v>
      </c>
      <c r="S30" s="113">
        <v>1</v>
      </c>
      <c r="T30" s="198">
        <f t="shared" ref="T30" si="111">S30/W30</f>
        <v>0.33333333333333331</v>
      </c>
      <c r="U30" s="112">
        <v>2</v>
      </c>
      <c r="V30" s="249">
        <f t="shared" ref="V30" si="112">U30/W30</f>
        <v>0.66666666666666663</v>
      </c>
      <c r="W30" s="204">
        <f t="shared" ref="W30" si="113">SUM(S30,U30)</f>
        <v>3</v>
      </c>
      <c r="X30" s="113">
        <v>1</v>
      </c>
      <c r="Y30" s="198">
        <f t="shared" si="32"/>
        <v>0.5</v>
      </c>
      <c r="Z30" s="112">
        <v>1</v>
      </c>
      <c r="AA30" s="249">
        <f t="shared" si="33"/>
        <v>0.5</v>
      </c>
      <c r="AB30" s="204">
        <f t="shared" ref="AB30" si="114">SUM(X30,Z30)</f>
        <v>2</v>
      </c>
      <c r="AC30" s="113">
        <v>1</v>
      </c>
      <c r="AD30" s="198">
        <f t="shared" si="34"/>
        <v>1</v>
      </c>
      <c r="AE30" s="112">
        <v>0</v>
      </c>
      <c r="AF30" s="198">
        <f t="shared" si="35"/>
        <v>0</v>
      </c>
      <c r="AG30" s="204">
        <f t="shared" ref="AG30" si="115">SUM(AC30,AE30)</f>
        <v>1</v>
      </c>
      <c r="AH30" s="113">
        <v>1</v>
      </c>
      <c r="AI30" s="198">
        <f t="shared" si="107"/>
        <v>1</v>
      </c>
      <c r="AJ30" s="112">
        <v>0</v>
      </c>
      <c r="AK30" s="198">
        <f t="shared" si="41"/>
        <v>0</v>
      </c>
      <c r="AL30" s="204">
        <f t="shared" ref="AL30" si="116">SUM(AH30,AJ30)</f>
        <v>1</v>
      </c>
      <c r="AM30" s="113">
        <v>1</v>
      </c>
      <c r="AN30" s="198">
        <f t="shared" si="36"/>
        <v>1</v>
      </c>
      <c r="AO30" s="112">
        <v>0</v>
      </c>
      <c r="AP30" s="198">
        <f t="shared" si="37"/>
        <v>0</v>
      </c>
      <c r="AQ30" s="204">
        <f t="shared" ref="AQ30" si="117">SUM(AM30,AO30)</f>
        <v>1</v>
      </c>
      <c r="AR30" s="113">
        <v>1</v>
      </c>
      <c r="AS30" s="198">
        <f t="shared" si="42"/>
        <v>0.5</v>
      </c>
      <c r="AT30" s="112">
        <v>1</v>
      </c>
      <c r="AU30" s="198">
        <f t="shared" si="38"/>
        <v>0.5</v>
      </c>
      <c r="AV30" s="204">
        <f t="shared" ref="AV30" si="118">SUM(AR30,AT30)</f>
        <v>2</v>
      </c>
      <c r="AW30" s="113">
        <v>1</v>
      </c>
      <c r="AX30" s="198">
        <f t="shared" si="18"/>
        <v>0.5</v>
      </c>
      <c r="AY30" s="112">
        <v>1</v>
      </c>
      <c r="AZ30" s="198">
        <f t="shared" si="39"/>
        <v>0.5</v>
      </c>
      <c r="BA30" s="204">
        <f t="shared" ref="BA30" si="119">SUM(AW30,AY30)</f>
        <v>2</v>
      </c>
      <c r="BB30" s="113">
        <v>1</v>
      </c>
      <c r="BC30" s="198">
        <f t="shared" si="43"/>
        <v>0.5</v>
      </c>
      <c r="BD30" s="112">
        <v>1</v>
      </c>
      <c r="BE30" s="198">
        <f t="shared" si="44"/>
        <v>0.5</v>
      </c>
      <c r="BF30" s="204">
        <f t="shared" si="19"/>
        <v>2</v>
      </c>
      <c r="BG30" s="113">
        <v>1</v>
      </c>
      <c r="BH30" s="198">
        <f t="shared" si="20"/>
        <v>0.5</v>
      </c>
      <c r="BI30" s="200">
        <v>1</v>
      </c>
      <c r="BJ30" s="198">
        <f t="shared" si="21"/>
        <v>0.5</v>
      </c>
      <c r="BK30" s="204">
        <f t="shared" ref="BK30" si="120">SUM(BG30,BI30)</f>
        <v>2</v>
      </c>
      <c r="BL30" s="122">
        <f t="shared" si="22"/>
        <v>0</v>
      </c>
      <c r="BM30" s="122">
        <f t="shared" si="23"/>
        <v>-1</v>
      </c>
    </row>
    <row r="31" spans="1:65" s="117" customFormat="1" x14ac:dyDescent="0.2">
      <c r="A31" s="50" t="s">
        <v>166</v>
      </c>
      <c r="B31" s="263" t="s">
        <v>202</v>
      </c>
      <c r="C31" s="53" t="s">
        <v>52</v>
      </c>
      <c r="D31" s="113">
        <v>1</v>
      </c>
      <c r="E31" s="198">
        <v>0</v>
      </c>
      <c r="F31" s="112">
        <v>0</v>
      </c>
      <c r="G31" s="249">
        <v>0</v>
      </c>
      <c r="H31" s="204">
        <f t="shared" si="3"/>
        <v>1</v>
      </c>
      <c r="I31" s="113">
        <v>1</v>
      </c>
      <c r="J31" s="198">
        <v>0</v>
      </c>
      <c r="K31" s="112">
        <v>0</v>
      </c>
      <c r="L31" s="249">
        <v>0</v>
      </c>
      <c r="M31" s="204">
        <f t="shared" si="5"/>
        <v>1</v>
      </c>
      <c r="N31" s="113">
        <v>1</v>
      </c>
      <c r="O31" s="198">
        <v>0</v>
      </c>
      <c r="P31" s="112">
        <v>0</v>
      </c>
      <c r="Q31" s="249">
        <v>0</v>
      </c>
      <c r="R31" s="204">
        <f t="shared" si="7"/>
        <v>1</v>
      </c>
      <c r="S31" s="113">
        <v>1</v>
      </c>
      <c r="T31" s="198">
        <v>0</v>
      </c>
      <c r="U31" s="112">
        <v>0</v>
      </c>
      <c r="V31" s="249">
        <v>0</v>
      </c>
      <c r="W31" s="204">
        <f t="shared" si="9"/>
        <v>1</v>
      </c>
      <c r="X31" s="113">
        <v>1</v>
      </c>
      <c r="Y31" s="198">
        <f t="shared" si="32"/>
        <v>1</v>
      </c>
      <c r="Z31" s="112">
        <v>0</v>
      </c>
      <c r="AA31" s="249">
        <f t="shared" si="33"/>
        <v>0</v>
      </c>
      <c r="AB31" s="204">
        <f t="shared" si="11"/>
        <v>1</v>
      </c>
      <c r="AC31" s="113">
        <v>1</v>
      </c>
      <c r="AD31" s="198">
        <f t="shared" si="34"/>
        <v>1</v>
      </c>
      <c r="AE31" s="112">
        <v>0</v>
      </c>
      <c r="AF31" s="198">
        <f t="shared" si="35"/>
        <v>0</v>
      </c>
      <c r="AG31" s="204">
        <f t="shared" si="13"/>
        <v>1</v>
      </c>
      <c r="AH31" s="113">
        <v>2</v>
      </c>
      <c r="AI31" s="198">
        <f t="shared" si="107"/>
        <v>1</v>
      </c>
      <c r="AJ31" s="112">
        <v>0</v>
      </c>
      <c r="AK31" s="198">
        <f t="shared" si="41"/>
        <v>0</v>
      </c>
      <c r="AL31" s="204">
        <f t="shared" si="0"/>
        <v>2</v>
      </c>
      <c r="AM31" s="113">
        <v>2</v>
      </c>
      <c r="AN31" s="198">
        <f t="shared" si="36"/>
        <v>1</v>
      </c>
      <c r="AO31" s="112">
        <v>0</v>
      </c>
      <c r="AP31" s="198">
        <f t="shared" si="37"/>
        <v>0</v>
      </c>
      <c r="AQ31" s="204">
        <f t="shared" si="16"/>
        <v>2</v>
      </c>
      <c r="AR31" s="113">
        <v>2</v>
      </c>
      <c r="AS31" s="198">
        <f t="shared" si="42"/>
        <v>0.66666666666666663</v>
      </c>
      <c r="AT31" s="112">
        <v>1</v>
      </c>
      <c r="AU31" s="198">
        <f t="shared" si="38"/>
        <v>0.33333333333333331</v>
      </c>
      <c r="AV31" s="204">
        <f t="shared" si="1"/>
        <v>3</v>
      </c>
      <c r="AW31" s="113">
        <v>2</v>
      </c>
      <c r="AX31" s="198">
        <f t="shared" si="18"/>
        <v>0.66666666666666663</v>
      </c>
      <c r="AY31" s="112">
        <v>1</v>
      </c>
      <c r="AZ31" s="198">
        <f t="shared" si="39"/>
        <v>0.33333333333333331</v>
      </c>
      <c r="BA31" s="204">
        <f t="shared" si="2"/>
        <v>3</v>
      </c>
      <c r="BB31" s="113">
        <v>2</v>
      </c>
      <c r="BC31" s="198">
        <f t="shared" si="43"/>
        <v>0.66666666666666663</v>
      </c>
      <c r="BD31" s="112">
        <v>1</v>
      </c>
      <c r="BE31" s="198">
        <f t="shared" si="44"/>
        <v>0.33333333333333331</v>
      </c>
      <c r="BF31" s="204">
        <f t="shared" si="19"/>
        <v>3</v>
      </c>
      <c r="BG31" s="113">
        <v>2</v>
      </c>
      <c r="BH31" s="198">
        <f t="shared" si="20"/>
        <v>0.66666666666666663</v>
      </c>
      <c r="BI31" s="200">
        <v>1</v>
      </c>
      <c r="BJ31" s="198">
        <f t="shared" si="21"/>
        <v>0.33333333333333331</v>
      </c>
      <c r="BK31" s="204">
        <f t="shared" si="40"/>
        <v>3</v>
      </c>
      <c r="BL31" s="122">
        <f t="shared" si="22"/>
        <v>0</v>
      </c>
      <c r="BM31" s="122">
        <f t="shared" si="23"/>
        <v>2</v>
      </c>
    </row>
    <row r="32" spans="1:65" x14ac:dyDescent="0.2">
      <c r="A32" s="50" t="s">
        <v>181</v>
      </c>
      <c r="B32" s="263" t="s">
        <v>203</v>
      </c>
      <c r="C32" s="53" t="s">
        <v>52</v>
      </c>
      <c r="D32" s="113">
        <v>1</v>
      </c>
      <c r="E32" s="198">
        <f t="shared" si="99"/>
        <v>9.0909090909090912E-2</v>
      </c>
      <c r="F32" s="112">
        <v>10</v>
      </c>
      <c r="G32" s="249">
        <f t="shared" si="100"/>
        <v>0.90909090909090906</v>
      </c>
      <c r="H32" s="204">
        <f t="shared" si="3"/>
        <v>11</v>
      </c>
      <c r="I32" s="113">
        <v>1</v>
      </c>
      <c r="J32" s="198">
        <f t="shared" si="101"/>
        <v>9.0909090909090912E-2</v>
      </c>
      <c r="K32" s="112">
        <v>10</v>
      </c>
      <c r="L32" s="249">
        <f t="shared" si="102"/>
        <v>0.90909090909090906</v>
      </c>
      <c r="M32" s="204">
        <f t="shared" si="5"/>
        <v>11</v>
      </c>
      <c r="N32" s="113">
        <v>1</v>
      </c>
      <c r="O32" s="198">
        <f t="shared" si="103"/>
        <v>9.0909090909090912E-2</v>
      </c>
      <c r="P32" s="112">
        <v>10</v>
      </c>
      <c r="Q32" s="249">
        <f t="shared" si="104"/>
        <v>0.90909090909090906</v>
      </c>
      <c r="R32" s="204">
        <f t="shared" si="7"/>
        <v>11</v>
      </c>
      <c r="S32" s="113">
        <v>1</v>
      </c>
      <c r="T32" s="198">
        <f t="shared" si="105"/>
        <v>9.0909090909090912E-2</v>
      </c>
      <c r="U32" s="112">
        <v>10</v>
      </c>
      <c r="V32" s="249">
        <f t="shared" si="106"/>
        <v>0.90909090909090906</v>
      </c>
      <c r="W32" s="204">
        <f t="shared" si="9"/>
        <v>11</v>
      </c>
      <c r="X32" s="113">
        <v>1</v>
      </c>
      <c r="Y32" s="198">
        <f t="shared" si="32"/>
        <v>9.0909090909090912E-2</v>
      </c>
      <c r="Z32" s="112">
        <v>10</v>
      </c>
      <c r="AA32" s="249">
        <f t="shared" si="33"/>
        <v>0.90909090909090906</v>
      </c>
      <c r="AB32" s="204">
        <f t="shared" si="11"/>
        <v>11</v>
      </c>
      <c r="AC32" s="113">
        <v>1</v>
      </c>
      <c r="AD32" s="198">
        <f t="shared" si="34"/>
        <v>9.0909090909090912E-2</v>
      </c>
      <c r="AE32" s="112">
        <v>10</v>
      </c>
      <c r="AF32" s="198">
        <f t="shared" si="35"/>
        <v>0.90909090909090906</v>
      </c>
      <c r="AG32" s="204">
        <f t="shared" si="13"/>
        <v>11</v>
      </c>
      <c r="AH32" s="113">
        <v>1</v>
      </c>
      <c r="AI32" s="198">
        <f t="shared" si="107"/>
        <v>9.0909090909090912E-2</v>
      </c>
      <c r="AJ32" s="112">
        <v>10</v>
      </c>
      <c r="AK32" s="198">
        <f t="shared" si="41"/>
        <v>0.90909090909090906</v>
      </c>
      <c r="AL32" s="204">
        <f t="shared" si="0"/>
        <v>11</v>
      </c>
      <c r="AM32" s="113">
        <v>1</v>
      </c>
      <c r="AN32" s="198">
        <f t="shared" si="36"/>
        <v>9.0909090909090912E-2</v>
      </c>
      <c r="AO32" s="112">
        <v>10</v>
      </c>
      <c r="AP32" s="198">
        <f t="shared" si="37"/>
        <v>0.90909090909090906</v>
      </c>
      <c r="AQ32" s="204">
        <f t="shared" si="16"/>
        <v>11</v>
      </c>
      <c r="AR32" s="113">
        <v>1</v>
      </c>
      <c r="AS32" s="198">
        <f t="shared" si="42"/>
        <v>9.0909090909090912E-2</v>
      </c>
      <c r="AT32" s="112">
        <v>10</v>
      </c>
      <c r="AU32" s="198">
        <f t="shared" si="38"/>
        <v>0.90909090909090906</v>
      </c>
      <c r="AV32" s="204">
        <f t="shared" si="1"/>
        <v>11</v>
      </c>
      <c r="AW32" s="113">
        <v>1</v>
      </c>
      <c r="AX32" s="198">
        <f t="shared" si="18"/>
        <v>9.0909090909090912E-2</v>
      </c>
      <c r="AY32" s="112">
        <v>10</v>
      </c>
      <c r="AZ32" s="198">
        <f t="shared" si="39"/>
        <v>0.90909090909090906</v>
      </c>
      <c r="BA32" s="204">
        <f t="shared" si="2"/>
        <v>11</v>
      </c>
      <c r="BB32" s="113">
        <v>1</v>
      </c>
      <c r="BC32" s="198">
        <f t="shared" si="43"/>
        <v>9.0909090909090912E-2</v>
      </c>
      <c r="BD32" s="112">
        <v>10</v>
      </c>
      <c r="BE32" s="198">
        <f t="shared" si="44"/>
        <v>0.90909090909090906</v>
      </c>
      <c r="BF32" s="204">
        <f t="shared" si="19"/>
        <v>11</v>
      </c>
      <c r="BG32" s="113">
        <v>1</v>
      </c>
      <c r="BH32" s="198">
        <f t="shared" si="20"/>
        <v>9.0909090909090912E-2</v>
      </c>
      <c r="BI32" s="200">
        <v>10</v>
      </c>
      <c r="BJ32" s="198">
        <f t="shared" si="21"/>
        <v>0.90909090909090906</v>
      </c>
      <c r="BK32" s="204">
        <f t="shared" si="40"/>
        <v>11</v>
      </c>
      <c r="BL32" s="122">
        <f t="shared" si="22"/>
        <v>0</v>
      </c>
      <c r="BM32" s="122">
        <f t="shared" si="23"/>
        <v>0</v>
      </c>
    </row>
    <row r="33" spans="1:66" s="117" customFormat="1" x14ac:dyDescent="0.2">
      <c r="A33" s="50" t="s">
        <v>186</v>
      </c>
      <c r="B33" s="263" t="s">
        <v>204</v>
      </c>
      <c r="C33" s="53" t="s">
        <v>52</v>
      </c>
      <c r="D33" s="113">
        <v>1</v>
      </c>
      <c r="E33" s="198">
        <f t="shared" si="99"/>
        <v>0.1111111111111111</v>
      </c>
      <c r="F33" s="112">
        <v>8</v>
      </c>
      <c r="G33" s="249">
        <f t="shared" si="100"/>
        <v>0.88888888888888884</v>
      </c>
      <c r="H33" s="204">
        <f t="shared" si="3"/>
        <v>9</v>
      </c>
      <c r="I33" s="113">
        <v>1</v>
      </c>
      <c r="J33" s="198">
        <f t="shared" si="101"/>
        <v>8.3333333333333329E-2</v>
      </c>
      <c r="K33" s="112">
        <v>11</v>
      </c>
      <c r="L33" s="249">
        <f t="shared" si="102"/>
        <v>0.91666666666666663</v>
      </c>
      <c r="M33" s="204">
        <f t="shared" si="5"/>
        <v>12</v>
      </c>
      <c r="N33" s="113">
        <v>2</v>
      </c>
      <c r="O33" s="198">
        <f t="shared" si="103"/>
        <v>0.16666666666666666</v>
      </c>
      <c r="P33" s="112">
        <v>10</v>
      </c>
      <c r="Q33" s="249">
        <f t="shared" si="104"/>
        <v>0.83333333333333337</v>
      </c>
      <c r="R33" s="204">
        <f t="shared" si="7"/>
        <v>12</v>
      </c>
      <c r="S33" s="113">
        <v>2</v>
      </c>
      <c r="T33" s="198">
        <f t="shared" si="105"/>
        <v>0.16666666666666666</v>
      </c>
      <c r="U33" s="112">
        <v>10</v>
      </c>
      <c r="V33" s="249">
        <f t="shared" si="106"/>
        <v>0.83333333333333337</v>
      </c>
      <c r="W33" s="204">
        <f t="shared" si="9"/>
        <v>12</v>
      </c>
      <c r="X33" s="113">
        <v>3</v>
      </c>
      <c r="Y33" s="198">
        <f t="shared" si="32"/>
        <v>0.23076923076923078</v>
      </c>
      <c r="Z33" s="112">
        <v>10</v>
      </c>
      <c r="AA33" s="249">
        <f t="shared" si="33"/>
        <v>0.76923076923076927</v>
      </c>
      <c r="AB33" s="204">
        <f t="shared" si="11"/>
        <v>13</v>
      </c>
      <c r="AC33" s="113">
        <v>4</v>
      </c>
      <c r="AD33" s="198">
        <f t="shared" si="34"/>
        <v>0.2857142857142857</v>
      </c>
      <c r="AE33" s="112">
        <v>10</v>
      </c>
      <c r="AF33" s="198">
        <f t="shared" si="35"/>
        <v>0.7142857142857143</v>
      </c>
      <c r="AG33" s="204">
        <f t="shared" si="13"/>
        <v>14</v>
      </c>
      <c r="AH33" s="113">
        <v>4</v>
      </c>
      <c r="AI33" s="198">
        <f t="shared" si="107"/>
        <v>0.26666666666666666</v>
      </c>
      <c r="AJ33" s="112">
        <v>11</v>
      </c>
      <c r="AK33" s="198">
        <f t="shared" si="41"/>
        <v>0.73333333333333328</v>
      </c>
      <c r="AL33" s="204">
        <f t="shared" si="0"/>
        <v>15</v>
      </c>
      <c r="AM33" s="113">
        <v>4</v>
      </c>
      <c r="AN33" s="198">
        <f t="shared" si="36"/>
        <v>0.26666666666666666</v>
      </c>
      <c r="AO33" s="112">
        <v>8</v>
      </c>
      <c r="AP33" s="198">
        <f t="shared" si="37"/>
        <v>0.66666666666666663</v>
      </c>
      <c r="AQ33" s="204">
        <f t="shared" si="16"/>
        <v>12</v>
      </c>
      <c r="AR33" s="113">
        <v>3</v>
      </c>
      <c r="AS33" s="198">
        <f>IF(AV33=0,0,AR33/AV33)</f>
        <v>0.33333333333333331</v>
      </c>
      <c r="AT33" s="112">
        <v>6</v>
      </c>
      <c r="AU33" s="198">
        <f t="shared" si="38"/>
        <v>0.66666666666666663</v>
      </c>
      <c r="AV33" s="204">
        <f t="shared" si="1"/>
        <v>9</v>
      </c>
      <c r="AW33" s="113">
        <v>3</v>
      </c>
      <c r="AX33" s="198">
        <f t="shared" si="18"/>
        <v>0.27272727272727271</v>
      </c>
      <c r="AY33" s="112">
        <v>8</v>
      </c>
      <c r="AZ33" s="198">
        <f t="shared" si="39"/>
        <v>0.72727272727272729</v>
      </c>
      <c r="BA33" s="204">
        <f t="shared" si="2"/>
        <v>11</v>
      </c>
      <c r="BB33" s="113">
        <v>1</v>
      </c>
      <c r="BC33" s="198">
        <f t="shared" si="43"/>
        <v>0.125</v>
      </c>
      <c r="BD33" s="112">
        <v>7</v>
      </c>
      <c r="BE33" s="198">
        <f t="shared" si="44"/>
        <v>0.875</v>
      </c>
      <c r="BF33" s="204">
        <f t="shared" si="19"/>
        <v>8</v>
      </c>
      <c r="BG33" s="113">
        <v>1</v>
      </c>
      <c r="BH33" s="198">
        <f t="shared" si="20"/>
        <v>0.125</v>
      </c>
      <c r="BI33" s="200">
        <v>7</v>
      </c>
      <c r="BJ33" s="198">
        <f t="shared" si="21"/>
        <v>0.875</v>
      </c>
      <c r="BK33" s="204">
        <f t="shared" si="40"/>
        <v>8</v>
      </c>
      <c r="BL33" s="122">
        <f t="shared" si="22"/>
        <v>0</v>
      </c>
      <c r="BM33" s="122">
        <f t="shared" si="23"/>
        <v>-1</v>
      </c>
    </row>
    <row r="34" spans="1:66" s="65" customFormat="1" x14ac:dyDescent="0.2">
      <c r="A34" s="138" t="s">
        <v>167</v>
      </c>
      <c r="B34" s="263" t="s">
        <v>205</v>
      </c>
      <c r="C34" s="53" t="s">
        <v>52</v>
      </c>
      <c r="D34" s="114">
        <v>1</v>
      </c>
      <c r="E34" s="198">
        <f t="shared" si="99"/>
        <v>1</v>
      </c>
      <c r="F34" s="115">
        <v>0</v>
      </c>
      <c r="G34" s="249">
        <f t="shared" si="100"/>
        <v>0</v>
      </c>
      <c r="H34" s="204">
        <f t="shared" si="3"/>
        <v>1</v>
      </c>
      <c r="I34" s="114">
        <v>1</v>
      </c>
      <c r="J34" s="198">
        <f t="shared" si="101"/>
        <v>1</v>
      </c>
      <c r="K34" s="115">
        <v>0</v>
      </c>
      <c r="L34" s="249">
        <f t="shared" si="102"/>
        <v>0</v>
      </c>
      <c r="M34" s="204">
        <f t="shared" si="5"/>
        <v>1</v>
      </c>
      <c r="N34" s="114">
        <v>1</v>
      </c>
      <c r="O34" s="198">
        <f t="shared" si="103"/>
        <v>1</v>
      </c>
      <c r="P34" s="115">
        <v>0</v>
      </c>
      <c r="Q34" s="249">
        <f t="shared" si="104"/>
        <v>0</v>
      </c>
      <c r="R34" s="204">
        <f t="shared" si="7"/>
        <v>1</v>
      </c>
      <c r="S34" s="114">
        <v>1</v>
      </c>
      <c r="T34" s="198">
        <f t="shared" si="105"/>
        <v>1</v>
      </c>
      <c r="U34" s="115">
        <v>0</v>
      </c>
      <c r="V34" s="249">
        <f t="shared" si="106"/>
        <v>0</v>
      </c>
      <c r="W34" s="204">
        <f t="shared" si="9"/>
        <v>1</v>
      </c>
      <c r="X34" s="114">
        <v>1</v>
      </c>
      <c r="Y34" s="198">
        <f t="shared" si="32"/>
        <v>1</v>
      </c>
      <c r="Z34" s="115">
        <v>0</v>
      </c>
      <c r="AA34" s="249">
        <f t="shared" si="33"/>
        <v>0</v>
      </c>
      <c r="AB34" s="204">
        <f t="shared" si="11"/>
        <v>1</v>
      </c>
      <c r="AC34" s="114">
        <v>1</v>
      </c>
      <c r="AD34" s="198">
        <f t="shared" si="34"/>
        <v>1</v>
      </c>
      <c r="AE34" s="115">
        <v>0</v>
      </c>
      <c r="AF34" s="198">
        <f t="shared" si="35"/>
        <v>0</v>
      </c>
      <c r="AG34" s="204">
        <f t="shared" si="13"/>
        <v>1</v>
      </c>
      <c r="AH34" s="114">
        <v>1</v>
      </c>
      <c r="AI34" s="198">
        <f t="shared" si="107"/>
        <v>1</v>
      </c>
      <c r="AJ34" s="115">
        <v>0</v>
      </c>
      <c r="AK34" s="198">
        <f t="shared" si="41"/>
        <v>0</v>
      </c>
      <c r="AL34" s="204">
        <f t="shared" si="0"/>
        <v>1</v>
      </c>
      <c r="AM34" s="114">
        <v>1</v>
      </c>
      <c r="AN34" s="198">
        <f t="shared" si="36"/>
        <v>1</v>
      </c>
      <c r="AO34" s="115">
        <v>0</v>
      </c>
      <c r="AP34" s="198">
        <f t="shared" si="37"/>
        <v>0</v>
      </c>
      <c r="AQ34" s="204">
        <f t="shared" si="16"/>
        <v>1</v>
      </c>
      <c r="AR34" s="114">
        <v>0</v>
      </c>
      <c r="AS34" s="198">
        <f t="shared" si="42"/>
        <v>0</v>
      </c>
      <c r="AT34" s="115">
        <v>0</v>
      </c>
      <c r="AU34" s="198">
        <f t="shared" si="38"/>
        <v>0</v>
      </c>
      <c r="AV34" s="204">
        <f t="shared" si="1"/>
        <v>0</v>
      </c>
      <c r="AW34" s="114">
        <v>0</v>
      </c>
      <c r="AX34" s="198">
        <f t="shared" si="18"/>
        <v>0</v>
      </c>
      <c r="AY34" s="115">
        <v>0</v>
      </c>
      <c r="AZ34" s="198">
        <f t="shared" si="39"/>
        <v>0</v>
      </c>
      <c r="BA34" s="204">
        <f t="shared" si="2"/>
        <v>0</v>
      </c>
      <c r="BB34" s="114">
        <v>0</v>
      </c>
      <c r="BC34" s="198">
        <f t="shared" si="43"/>
        <v>0</v>
      </c>
      <c r="BD34" s="115">
        <v>0</v>
      </c>
      <c r="BE34" s="198">
        <f t="shared" si="44"/>
        <v>0</v>
      </c>
      <c r="BF34" s="204">
        <f t="shared" si="19"/>
        <v>0</v>
      </c>
      <c r="BG34" s="114">
        <v>0</v>
      </c>
      <c r="BH34" s="198">
        <f t="shared" si="20"/>
        <v>0</v>
      </c>
      <c r="BI34" s="200">
        <v>0</v>
      </c>
      <c r="BJ34" s="198">
        <f t="shared" si="21"/>
        <v>0</v>
      </c>
      <c r="BK34" s="204">
        <f t="shared" si="40"/>
        <v>0</v>
      </c>
      <c r="BL34" s="122">
        <f t="shared" si="22"/>
        <v>0</v>
      </c>
      <c r="BM34" s="122">
        <f t="shared" si="23"/>
        <v>-1</v>
      </c>
    </row>
    <row r="35" spans="1:66" x14ac:dyDescent="0.2">
      <c r="A35" s="65"/>
      <c r="B35" s="263" t="s">
        <v>206</v>
      </c>
      <c r="C35" s="53" t="s">
        <v>52</v>
      </c>
      <c r="D35" s="201">
        <v>13</v>
      </c>
      <c r="E35" s="198">
        <f t="shared" si="99"/>
        <v>0.59090909090909094</v>
      </c>
      <c r="F35" s="115">
        <v>9</v>
      </c>
      <c r="G35" s="249">
        <f t="shared" si="100"/>
        <v>0.40909090909090912</v>
      </c>
      <c r="H35" s="204">
        <f t="shared" si="3"/>
        <v>22</v>
      </c>
      <c r="I35" s="201">
        <v>13</v>
      </c>
      <c r="J35" s="198">
        <f t="shared" si="101"/>
        <v>0.59090909090909094</v>
      </c>
      <c r="K35" s="115">
        <v>9</v>
      </c>
      <c r="L35" s="249">
        <f t="shared" si="102"/>
        <v>0.40909090909090912</v>
      </c>
      <c r="M35" s="204">
        <f t="shared" si="5"/>
        <v>22</v>
      </c>
      <c r="N35" s="201">
        <v>13</v>
      </c>
      <c r="O35" s="198">
        <f t="shared" si="103"/>
        <v>0.59090909090909094</v>
      </c>
      <c r="P35" s="115">
        <v>9</v>
      </c>
      <c r="Q35" s="249">
        <f t="shared" si="104"/>
        <v>0.40909090909090912</v>
      </c>
      <c r="R35" s="204">
        <f t="shared" si="7"/>
        <v>22</v>
      </c>
      <c r="S35" s="201">
        <v>13</v>
      </c>
      <c r="T35" s="198">
        <f t="shared" si="105"/>
        <v>0.59090909090909094</v>
      </c>
      <c r="U35" s="115">
        <v>9</v>
      </c>
      <c r="V35" s="249">
        <f t="shared" si="106"/>
        <v>0.40909090909090912</v>
      </c>
      <c r="W35" s="204">
        <f t="shared" si="9"/>
        <v>22</v>
      </c>
      <c r="X35" s="201">
        <v>13</v>
      </c>
      <c r="Y35" s="198">
        <f t="shared" si="32"/>
        <v>0.59090909090909094</v>
      </c>
      <c r="Z35" s="115">
        <v>9</v>
      </c>
      <c r="AA35" s="249">
        <f t="shared" si="33"/>
        <v>0.40909090909090912</v>
      </c>
      <c r="AB35" s="204">
        <f t="shared" si="11"/>
        <v>22</v>
      </c>
      <c r="AC35" s="201">
        <v>13</v>
      </c>
      <c r="AD35" s="198">
        <f t="shared" si="34"/>
        <v>0.59090909090909094</v>
      </c>
      <c r="AE35" s="115">
        <v>9</v>
      </c>
      <c r="AF35" s="198">
        <f t="shared" si="35"/>
        <v>0.40909090909090912</v>
      </c>
      <c r="AG35" s="204">
        <f t="shared" si="13"/>
        <v>22</v>
      </c>
      <c r="AH35" s="201">
        <v>12</v>
      </c>
      <c r="AI35" s="198">
        <f t="shared" si="107"/>
        <v>0.5714285714285714</v>
      </c>
      <c r="AJ35" s="115">
        <v>9</v>
      </c>
      <c r="AK35" s="198">
        <f t="shared" si="41"/>
        <v>0.42857142857142855</v>
      </c>
      <c r="AL35" s="204">
        <f t="shared" si="0"/>
        <v>21</v>
      </c>
      <c r="AM35" s="201">
        <v>12</v>
      </c>
      <c r="AN35" s="198">
        <f t="shared" si="36"/>
        <v>0.5714285714285714</v>
      </c>
      <c r="AO35" s="115">
        <v>9</v>
      </c>
      <c r="AP35" s="198">
        <f t="shared" si="37"/>
        <v>0.42857142857142855</v>
      </c>
      <c r="AQ35" s="204">
        <f t="shared" si="16"/>
        <v>21</v>
      </c>
      <c r="AR35" s="201">
        <v>15</v>
      </c>
      <c r="AS35" s="198">
        <f t="shared" si="42"/>
        <v>0.57692307692307687</v>
      </c>
      <c r="AT35" s="115">
        <v>11</v>
      </c>
      <c r="AU35" s="198">
        <f t="shared" si="38"/>
        <v>0.42307692307692307</v>
      </c>
      <c r="AV35" s="204">
        <f t="shared" si="1"/>
        <v>26</v>
      </c>
      <c r="AW35" s="201">
        <v>15</v>
      </c>
      <c r="AX35" s="198">
        <f t="shared" si="18"/>
        <v>0.57692307692307687</v>
      </c>
      <c r="AY35" s="115">
        <v>11</v>
      </c>
      <c r="AZ35" s="198">
        <f t="shared" si="39"/>
        <v>0.42307692307692307</v>
      </c>
      <c r="BA35" s="204">
        <f t="shared" si="2"/>
        <v>26</v>
      </c>
      <c r="BB35" s="201">
        <v>15</v>
      </c>
      <c r="BC35" s="198">
        <f t="shared" si="43"/>
        <v>0.57692307692307687</v>
      </c>
      <c r="BD35" s="115">
        <v>11</v>
      </c>
      <c r="BE35" s="198">
        <f t="shared" si="44"/>
        <v>0.42307692307692307</v>
      </c>
      <c r="BF35" s="204">
        <f t="shared" si="19"/>
        <v>26</v>
      </c>
      <c r="BG35" s="201">
        <v>15</v>
      </c>
      <c r="BH35" s="198">
        <f t="shared" si="20"/>
        <v>0.625</v>
      </c>
      <c r="BI35" s="200">
        <v>9</v>
      </c>
      <c r="BJ35" s="198">
        <f t="shared" si="21"/>
        <v>0.375</v>
      </c>
      <c r="BK35" s="204">
        <f t="shared" si="40"/>
        <v>24</v>
      </c>
      <c r="BL35" s="122">
        <f t="shared" si="22"/>
        <v>-2</v>
      </c>
      <c r="BM35" s="122">
        <f t="shared" si="23"/>
        <v>2</v>
      </c>
    </row>
    <row r="36" spans="1:66" x14ac:dyDescent="0.2">
      <c r="A36" s="65"/>
      <c r="B36" s="263" t="s">
        <v>207</v>
      </c>
      <c r="C36" s="53" t="s">
        <v>52</v>
      </c>
      <c r="D36" s="202">
        <v>16</v>
      </c>
      <c r="E36" s="198">
        <f t="shared" si="99"/>
        <v>0.5161290322580645</v>
      </c>
      <c r="F36" s="200">
        <v>15</v>
      </c>
      <c r="G36" s="249">
        <f t="shared" si="100"/>
        <v>0.4838709677419355</v>
      </c>
      <c r="H36" s="204">
        <f t="shared" si="3"/>
        <v>31</v>
      </c>
      <c r="I36" s="202">
        <v>16</v>
      </c>
      <c r="J36" s="198">
        <f t="shared" si="101"/>
        <v>0.53333333333333333</v>
      </c>
      <c r="K36" s="200">
        <v>14</v>
      </c>
      <c r="L36" s="249">
        <f t="shared" si="102"/>
        <v>0.46666666666666667</v>
      </c>
      <c r="M36" s="204">
        <f t="shared" si="5"/>
        <v>30</v>
      </c>
      <c r="N36" s="202">
        <v>15</v>
      </c>
      <c r="O36" s="198">
        <f t="shared" si="103"/>
        <v>0.51724137931034486</v>
      </c>
      <c r="P36" s="200">
        <v>14</v>
      </c>
      <c r="Q36" s="249">
        <f t="shared" si="104"/>
        <v>0.48275862068965519</v>
      </c>
      <c r="R36" s="204">
        <f t="shared" si="7"/>
        <v>29</v>
      </c>
      <c r="S36" s="202">
        <v>15</v>
      </c>
      <c r="T36" s="198">
        <f t="shared" si="105"/>
        <v>0.5357142857142857</v>
      </c>
      <c r="U36" s="200">
        <v>13</v>
      </c>
      <c r="V36" s="249">
        <f t="shared" si="106"/>
        <v>0.4642857142857143</v>
      </c>
      <c r="W36" s="204">
        <f t="shared" si="9"/>
        <v>28</v>
      </c>
      <c r="X36" s="202">
        <v>15</v>
      </c>
      <c r="Y36" s="198">
        <f t="shared" si="32"/>
        <v>0.5357142857142857</v>
      </c>
      <c r="Z36" s="200">
        <v>13</v>
      </c>
      <c r="AA36" s="249">
        <f t="shared" si="33"/>
        <v>0.4642857142857143</v>
      </c>
      <c r="AB36" s="204">
        <f t="shared" si="11"/>
        <v>28</v>
      </c>
      <c r="AC36" s="202">
        <v>15</v>
      </c>
      <c r="AD36" s="198">
        <f t="shared" si="34"/>
        <v>0.55555555555555558</v>
      </c>
      <c r="AE36" s="200">
        <v>12</v>
      </c>
      <c r="AF36" s="198">
        <f t="shared" si="35"/>
        <v>0.44444444444444442</v>
      </c>
      <c r="AG36" s="204">
        <f t="shared" si="13"/>
        <v>27</v>
      </c>
      <c r="AH36" s="202">
        <v>15</v>
      </c>
      <c r="AI36" s="198">
        <f t="shared" si="107"/>
        <v>0.55555555555555558</v>
      </c>
      <c r="AJ36" s="200">
        <v>12</v>
      </c>
      <c r="AK36" s="198">
        <f t="shared" si="41"/>
        <v>0.44444444444444442</v>
      </c>
      <c r="AL36" s="204">
        <f t="shared" si="0"/>
        <v>27</v>
      </c>
      <c r="AM36" s="202">
        <v>15</v>
      </c>
      <c r="AN36" s="198">
        <f t="shared" si="36"/>
        <v>0.55555555555555558</v>
      </c>
      <c r="AO36" s="200">
        <v>12</v>
      </c>
      <c r="AP36" s="198">
        <f t="shared" si="37"/>
        <v>0.44444444444444442</v>
      </c>
      <c r="AQ36" s="204">
        <f t="shared" si="16"/>
        <v>27</v>
      </c>
      <c r="AR36" s="202">
        <v>14</v>
      </c>
      <c r="AS36" s="198">
        <f t="shared" si="42"/>
        <v>0.56000000000000005</v>
      </c>
      <c r="AT36" s="200">
        <v>11</v>
      </c>
      <c r="AU36" s="198">
        <f t="shared" si="38"/>
        <v>0.44</v>
      </c>
      <c r="AV36" s="204">
        <f t="shared" si="1"/>
        <v>25</v>
      </c>
      <c r="AW36" s="202">
        <v>14</v>
      </c>
      <c r="AX36" s="198">
        <f t="shared" si="18"/>
        <v>0.58333333333333337</v>
      </c>
      <c r="AY36" s="200">
        <v>10</v>
      </c>
      <c r="AZ36" s="198">
        <f t="shared" si="39"/>
        <v>0.41666666666666669</v>
      </c>
      <c r="BA36" s="204">
        <f t="shared" si="2"/>
        <v>24</v>
      </c>
      <c r="BB36" s="202">
        <v>14</v>
      </c>
      <c r="BC36" s="198">
        <f t="shared" si="43"/>
        <v>0.58333333333333337</v>
      </c>
      <c r="BD36" s="200">
        <v>10</v>
      </c>
      <c r="BE36" s="198">
        <f t="shared" si="44"/>
        <v>0.41666666666666669</v>
      </c>
      <c r="BF36" s="204">
        <f t="shared" si="19"/>
        <v>24</v>
      </c>
      <c r="BG36" s="202">
        <v>14</v>
      </c>
      <c r="BH36" s="198">
        <f t="shared" si="20"/>
        <v>0.58333333333333337</v>
      </c>
      <c r="BI36" s="200">
        <v>10</v>
      </c>
      <c r="BJ36" s="198">
        <f t="shared" si="21"/>
        <v>0.41666666666666669</v>
      </c>
      <c r="BK36" s="204">
        <f t="shared" si="40"/>
        <v>24</v>
      </c>
      <c r="BL36" s="122">
        <f t="shared" si="22"/>
        <v>0</v>
      </c>
      <c r="BM36" s="122">
        <f t="shared" si="23"/>
        <v>-7</v>
      </c>
    </row>
    <row r="37" spans="1:66" s="117" customFormat="1" x14ac:dyDescent="0.2">
      <c r="A37" s="65"/>
      <c r="B37" s="263" t="s">
        <v>243</v>
      </c>
      <c r="C37" s="53" t="s">
        <v>52</v>
      </c>
      <c r="D37" s="202">
        <v>0</v>
      </c>
      <c r="E37" s="198">
        <f t="shared" si="99"/>
        <v>0</v>
      </c>
      <c r="F37" s="200">
        <v>1</v>
      </c>
      <c r="G37" s="249">
        <f t="shared" si="100"/>
        <v>1</v>
      </c>
      <c r="H37" s="204">
        <f t="shared" si="3"/>
        <v>1</v>
      </c>
      <c r="I37" s="202">
        <v>0</v>
      </c>
      <c r="J37" s="198">
        <f t="shared" ref="J37" si="121">I37/M37</f>
        <v>0</v>
      </c>
      <c r="K37" s="200">
        <v>1</v>
      </c>
      <c r="L37" s="249">
        <f t="shared" ref="L37" si="122">K37/M37</f>
        <v>1</v>
      </c>
      <c r="M37" s="204">
        <f t="shared" ref="M37" si="123">SUM(I37,K37)</f>
        <v>1</v>
      </c>
      <c r="N37" s="202">
        <v>0</v>
      </c>
      <c r="O37" s="198">
        <v>0</v>
      </c>
      <c r="P37" s="200">
        <v>1</v>
      </c>
      <c r="Q37" s="249">
        <f t="shared" ref="Q37" si="124">P37/R37</f>
        <v>1</v>
      </c>
      <c r="R37" s="204">
        <f t="shared" ref="R37" si="125">SUM(N37,P37)</f>
        <v>1</v>
      </c>
      <c r="S37" s="202">
        <v>0</v>
      </c>
      <c r="T37" s="198">
        <f t="shared" ref="T37" si="126">S37/W37</f>
        <v>0</v>
      </c>
      <c r="U37" s="200">
        <v>1</v>
      </c>
      <c r="V37" s="249">
        <f t="shared" ref="V37" si="127">U37/W37</f>
        <v>1</v>
      </c>
      <c r="W37" s="204">
        <f t="shared" ref="W37" si="128">SUM(S37,U37)</f>
        <v>1</v>
      </c>
      <c r="X37" s="202">
        <v>0</v>
      </c>
      <c r="Y37" s="198">
        <f t="shared" si="32"/>
        <v>0</v>
      </c>
      <c r="Z37" s="200">
        <v>1</v>
      </c>
      <c r="AA37" s="249">
        <f t="shared" si="33"/>
        <v>1</v>
      </c>
      <c r="AB37" s="204">
        <f t="shared" ref="AB37" si="129">SUM(X37,Z37)</f>
        <v>1</v>
      </c>
      <c r="AC37" s="202">
        <v>0</v>
      </c>
      <c r="AD37" s="198">
        <f t="shared" si="34"/>
        <v>0</v>
      </c>
      <c r="AE37" s="200">
        <v>1</v>
      </c>
      <c r="AF37" s="198">
        <f t="shared" si="35"/>
        <v>1</v>
      </c>
      <c r="AG37" s="204">
        <f t="shared" ref="AG37" si="130">SUM(AC37,AE37)</f>
        <v>1</v>
      </c>
      <c r="AH37" s="202">
        <v>0</v>
      </c>
      <c r="AI37" s="198">
        <f>IF(AL37=0,0,AH37/AL37)</f>
        <v>0</v>
      </c>
      <c r="AJ37" s="200">
        <v>1</v>
      </c>
      <c r="AK37" s="198">
        <f t="shared" si="41"/>
        <v>1</v>
      </c>
      <c r="AL37" s="204">
        <f t="shared" si="0"/>
        <v>1</v>
      </c>
      <c r="AM37" s="202">
        <v>0</v>
      </c>
      <c r="AN37" s="198">
        <f t="shared" si="36"/>
        <v>0</v>
      </c>
      <c r="AO37" s="200">
        <v>1</v>
      </c>
      <c r="AP37" s="198">
        <f t="shared" si="37"/>
        <v>1</v>
      </c>
      <c r="AQ37" s="204">
        <f t="shared" ref="AQ37" si="131">SUM(AM37,AO37)</f>
        <v>1</v>
      </c>
      <c r="AR37" s="202">
        <v>0</v>
      </c>
      <c r="AS37" s="198">
        <f t="shared" si="42"/>
        <v>0</v>
      </c>
      <c r="AT37" s="200">
        <v>1</v>
      </c>
      <c r="AU37" s="198">
        <f t="shared" si="38"/>
        <v>1</v>
      </c>
      <c r="AV37" s="204">
        <f t="shared" ref="AV37" si="132">SUM(AR37,AT37)</f>
        <v>1</v>
      </c>
      <c r="AW37" s="202">
        <v>0</v>
      </c>
      <c r="AX37" s="198">
        <f t="shared" si="18"/>
        <v>0</v>
      </c>
      <c r="AY37" s="200">
        <v>1</v>
      </c>
      <c r="AZ37" s="198">
        <f t="shared" si="39"/>
        <v>1</v>
      </c>
      <c r="BA37" s="204">
        <f t="shared" ref="BA37" si="133">SUM(AW37,AY37)</f>
        <v>1</v>
      </c>
      <c r="BB37" s="202">
        <v>0</v>
      </c>
      <c r="BC37" s="198">
        <f t="shared" si="43"/>
        <v>0</v>
      </c>
      <c r="BD37" s="200">
        <v>1</v>
      </c>
      <c r="BE37" s="198">
        <f t="shared" si="44"/>
        <v>1</v>
      </c>
      <c r="BF37" s="204">
        <f t="shared" si="19"/>
        <v>1</v>
      </c>
      <c r="BG37" s="202">
        <v>0</v>
      </c>
      <c r="BH37" s="198">
        <f t="shared" si="20"/>
        <v>0</v>
      </c>
      <c r="BI37" s="200">
        <v>1</v>
      </c>
      <c r="BJ37" s="198">
        <f t="shared" si="21"/>
        <v>1</v>
      </c>
      <c r="BK37" s="204">
        <f t="shared" ref="BK37" si="134">SUM(BG37,BI37)</f>
        <v>1</v>
      </c>
      <c r="BL37" s="122">
        <f t="shared" si="22"/>
        <v>0</v>
      </c>
      <c r="BM37" s="122">
        <f t="shared" si="23"/>
        <v>0</v>
      </c>
    </row>
    <row r="38" spans="1:66" s="65" customFormat="1" x14ac:dyDescent="0.2">
      <c r="B38" s="263" t="s">
        <v>208</v>
      </c>
      <c r="C38" s="67" t="s">
        <v>52</v>
      </c>
      <c r="D38" s="201">
        <v>2</v>
      </c>
      <c r="E38" s="198">
        <v>0</v>
      </c>
      <c r="F38" s="115">
        <v>1</v>
      </c>
      <c r="G38" s="249">
        <v>0</v>
      </c>
      <c r="H38" s="204">
        <f t="shared" si="3"/>
        <v>3</v>
      </c>
      <c r="I38" s="201">
        <v>2</v>
      </c>
      <c r="J38" s="198">
        <v>0</v>
      </c>
      <c r="K38" s="115">
        <v>1</v>
      </c>
      <c r="L38" s="249">
        <v>0</v>
      </c>
      <c r="M38" s="204">
        <f t="shared" si="5"/>
        <v>3</v>
      </c>
      <c r="N38" s="201">
        <v>2</v>
      </c>
      <c r="O38" s="198">
        <f t="shared" si="103"/>
        <v>0.66666666666666663</v>
      </c>
      <c r="P38" s="115">
        <v>1</v>
      </c>
      <c r="Q38" s="249">
        <f t="shared" si="104"/>
        <v>0.33333333333333331</v>
      </c>
      <c r="R38" s="204">
        <f t="shared" si="7"/>
        <v>3</v>
      </c>
      <c r="S38" s="201">
        <v>2</v>
      </c>
      <c r="T38" s="198">
        <f t="shared" si="105"/>
        <v>0.66666666666666663</v>
      </c>
      <c r="U38" s="115">
        <v>1</v>
      </c>
      <c r="V38" s="249">
        <f t="shared" si="106"/>
        <v>0.33333333333333331</v>
      </c>
      <c r="W38" s="204">
        <f t="shared" si="9"/>
        <v>3</v>
      </c>
      <c r="X38" s="201">
        <v>2</v>
      </c>
      <c r="Y38" s="198">
        <f t="shared" si="32"/>
        <v>0.66666666666666663</v>
      </c>
      <c r="Z38" s="115">
        <v>1</v>
      </c>
      <c r="AA38" s="249">
        <f t="shared" si="33"/>
        <v>0.33333333333333331</v>
      </c>
      <c r="AB38" s="204">
        <f t="shared" si="11"/>
        <v>3</v>
      </c>
      <c r="AC38" s="201">
        <v>2</v>
      </c>
      <c r="AD38" s="198">
        <f t="shared" si="34"/>
        <v>0.66666666666666663</v>
      </c>
      <c r="AE38" s="115">
        <v>1</v>
      </c>
      <c r="AF38" s="198">
        <f t="shared" si="35"/>
        <v>0.33333333333333331</v>
      </c>
      <c r="AG38" s="204">
        <f t="shared" si="13"/>
        <v>3</v>
      </c>
      <c r="AH38" s="201">
        <v>2</v>
      </c>
      <c r="AI38" s="198">
        <f>IF(AL38=0,0,AH38/AL38)</f>
        <v>0.66666666666666663</v>
      </c>
      <c r="AJ38" s="115">
        <v>1</v>
      </c>
      <c r="AK38" s="198">
        <f t="shared" si="41"/>
        <v>0.33333333333333331</v>
      </c>
      <c r="AL38" s="204">
        <f t="shared" si="0"/>
        <v>3</v>
      </c>
      <c r="AM38" s="201">
        <v>2</v>
      </c>
      <c r="AN38" s="198">
        <f t="shared" si="36"/>
        <v>0.66666666666666663</v>
      </c>
      <c r="AO38" s="115">
        <v>1</v>
      </c>
      <c r="AP38" s="198">
        <f t="shared" si="37"/>
        <v>0.33333333333333331</v>
      </c>
      <c r="AQ38" s="204">
        <f t="shared" si="16"/>
        <v>3</v>
      </c>
      <c r="AR38" s="201">
        <v>2</v>
      </c>
      <c r="AS38" s="198">
        <f t="shared" si="42"/>
        <v>0.66666666666666663</v>
      </c>
      <c r="AT38" s="115">
        <v>1</v>
      </c>
      <c r="AU38" s="198">
        <f t="shared" si="38"/>
        <v>0.33333333333333331</v>
      </c>
      <c r="AV38" s="204">
        <f t="shared" si="1"/>
        <v>3</v>
      </c>
      <c r="AW38" s="201">
        <v>2</v>
      </c>
      <c r="AX38" s="198">
        <f t="shared" si="18"/>
        <v>0.66666666666666663</v>
      </c>
      <c r="AY38" s="115">
        <v>1</v>
      </c>
      <c r="AZ38" s="198">
        <f t="shared" si="39"/>
        <v>0.33333333333333331</v>
      </c>
      <c r="BA38" s="204">
        <f t="shared" si="2"/>
        <v>3</v>
      </c>
      <c r="BB38" s="201">
        <v>2</v>
      </c>
      <c r="BC38" s="198">
        <f t="shared" si="43"/>
        <v>0.66666666666666663</v>
      </c>
      <c r="BD38" s="115">
        <v>1</v>
      </c>
      <c r="BE38" s="198">
        <f t="shared" si="44"/>
        <v>0.33333333333333331</v>
      </c>
      <c r="BF38" s="204">
        <f t="shared" si="19"/>
        <v>3</v>
      </c>
      <c r="BG38" s="201">
        <v>2</v>
      </c>
      <c r="BH38" s="198">
        <f t="shared" si="20"/>
        <v>0.66666666666666663</v>
      </c>
      <c r="BI38" s="200">
        <v>1</v>
      </c>
      <c r="BJ38" s="198">
        <f t="shared" si="21"/>
        <v>0.33333333333333331</v>
      </c>
      <c r="BK38" s="204">
        <f t="shared" si="40"/>
        <v>3</v>
      </c>
      <c r="BL38" s="122">
        <f t="shared" si="22"/>
        <v>0</v>
      </c>
      <c r="BM38" s="122">
        <f t="shared" si="23"/>
        <v>0</v>
      </c>
    </row>
    <row r="39" spans="1:66" s="117" customFormat="1" x14ac:dyDescent="0.2">
      <c r="A39" s="65"/>
      <c r="B39" s="263" t="s">
        <v>209</v>
      </c>
      <c r="C39" s="53" t="s">
        <v>52</v>
      </c>
      <c r="D39" s="202">
        <v>23</v>
      </c>
      <c r="E39" s="198">
        <f t="shared" si="99"/>
        <v>0.52272727272727271</v>
      </c>
      <c r="F39" s="200">
        <v>21</v>
      </c>
      <c r="G39" s="249">
        <f t="shared" si="100"/>
        <v>0.47727272727272729</v>
      </c>
      <c r="H39" s="204">
        <f t="shared" si="3"/>
        <v>44</v>
      </c>
      <c r="I39" s="202">
        <v>23</v>
      </c>
      <c r="J39" s="198">
        <f t="shared" si="101"/>
        <v>0.53488372093023251</v>
      </c>
      <c r="K39" s="200">
        <v>20</v>
      </c>
      <c r="L39" s="249">
        <f t="shared" si="102"/>
        <v>0.46511627906976744</v>
      </c>
      <c r="M39" s="204">
        <f t="shared" si="5"/>
        <v>43</v>
      </c>
      <c r="N39" s="202">
        <v>20</v>
      </c>
      <c r="O39" s="198">
        <f t="shared" si="103"/>
        <v>0.51282051282051277</v>
      </c>
      <c r="P39" s="200">
        <v>19</v>
      </c>
      <c r="Q39" s="249">
        <f t="shared" si="104"/>
        <v>0.48717948717948717</v>
      </c>
      <c r="R39" s="204">
        <f t="shared" si="7"/>
        <v>39</v>
      </c>
      <c r="S39" s="202">
        <v>19</v>
      </c>
      <c r="T39" s="198">
        <f t="shared" si="105"/>
        <v>0.5</v>
      </c>
      <c r="U39" s="200">
        <v>19</v>
      </c>
      <c r="V39" s="249">
        <f t="shared" si="106"/>
        <v>0.5</v>
      </c>
      <c r="W39" s="204">
        <f t="shared" si="9"/>
        <v>38</v>
      </c>
      <c r="X39" s="202">
        <v>20</v>
      </c>
      <c r="Y39" s="198">
        <f t="shared" si="32"/>
        <v>0.51282051282051277</v>
      </c>
      <c r="Z39" s="200">
        <v>19</v>
      </c>
      <c r="AA39" s="249">
        <f t="shared" si="33"/>
        <v>0.48717948717948717</v>
      </c>
      <c r="AB39" s="204">
        <f t="shared" si="11"/>
        <v>39</v>
      </c>
      <c r="AC39" s="202">
        <v>20</v>
      </c>
      <c r="AD39" s="198">
        <f t="shared" si="34"/>
        <v>0.52631578947368418</v>
      </c>
      <c r="AE39" s="200">
        <v>18</v>
      </c>
      <c r="AF39" s="198">
        <f t="shared" si="35"/>
        <v>0.47368421052631576</v>
      </c>
      <c r="AG39" s="204">
        <f t="shared" si="13"/>
        <v>38</v>
      </c>
      <c r="AH39" s="202">
        <v>20</v>
      </c>
      <c r="AI39" s="198">
        <f t="shared" ref="AI39:AI42" si="135">IF(AL39=0,0,AH39/AL39)</f>
        <v>0.55555555555555558</v>
      </c>
      <c r="AJ39" s="200">
        <v>16</v>
      </c>
      <c r="AK39" s="198">
        <f t="shared" si="41"/>
        <v>0.44444444444444442</v>
      </c>
      <c r="AL39" s="204">
        <f t="shared" si="0"/>
        <v>36</v>
      </c>
      <c r="AM39" s="202">
        <v>20</v>
      </c>
      <c r="AN39" s="198">
        <f t="shared" si="36"/>
        <v>0.55555555555555558</v>
      </c>
      <c r="AO39" s="200">
        <v>16</v>
      </c>
      <c r="AP39" s="198">
        <f t="shared" si="37"/>
        <v>0.44444444444444442</v>
      </c>
      <c r="AQ39" s="204">
        <f t="shared" si="16"/>
        <v>36</v>
      </c>
      <c r="AR39" s="202">
        <v>14</v>
      </c>
      <c r="AS39" s="198">
        <f t="shared" si="42"/>
        <v>0.5</v>
      </c>
      <c r="AT39" s="200">
        <v>14</v>
      </c>
      <c r="AU39" s="198">
        <f t="shared" si="38"/>
        <v>0.5</v>
      </c>
      <c r="AV39" s="204">
        <f t="shared" si="1"/>
        <v>28</v>
      </c>
      <c r="AW39" s="202">
        <v>13</v>
      </c>
      <c r="AX39" s="198">
        <f t="shared" si="18"/>
        <v>0.48148148148148145</v>
      </c>
      <c r="AY39" s="200">
        <v>14</v>
      </c>
      <c r="AZ39" s="198">
        <f t="shared" si="39"/>
        <v>0.51851851851851849</v>
      </c>
      <c r="BA39" s="204">
        <f t="shared" si="2"/>
        <v>27</v>
      </c>
      <c r="BB39" s="202">
        <v>13</v>
      </c>
      <c r="BC39" s="198">
        <f t="shared" si="43"/>
        <v>0.48148148148148145</v>
      </c>
      <c r="BD39" s="200">
        <v>14</v>
      </c>
      <c r="BE39" s="198">
        <f t="shared" si="44"/>
        <v>0.51851851851851849</v>
      </c>
      <c r="BF39" s="204">
        <f t="shared" si="19"/>
        <v>27</v>
      </c>
      <c r="BG39" s="202">
        <v>13</v>
      </c>
      <c r="BH39" s="198">
        <f t="shared" si="20"/>
        <v>0.48148148148148145</v>
      </c>
      <c r="BI39" s="200">
        <v>14</v>
      </c>
      <c r="BJ39" s="198">
        <f t="shared" si="21"/>
        <v>0.51851851851851849</v>
      </c>
      <c r="BK39" s="204">
        <f t="shared" si="40"/>
        <v>27</v>
      </c>
      <c r="BL39" s="122">
        <f t="shared" si="22"/>
        <v>0</v>
      </c>
      <c r="BM39" s="122">
        <f t="shared" si="23"/>
        <v>-17</v>
      </c>
    </row>
    <row r="40" spans="1:66" s="65" customFormat="1" x14ac:dyDescent="0.2">
      <c r="B40" s="263" t="s">
        <v>210</v>
      </c>
      <c r="C40" s="67" t="s">
        <v>52</v>
      </c>
      <c r="D40" s="201">
        <v>8</v>
      </c>
      <c r="E40" s="198">
        <f t="shared" si="99"/>
        <v>0.47058823529411764</v>
      </c>
      <c r="F40" s="115">
        <v>9</v>
      </c>
      <c r="G40" s="249">
        <f t="shared" si="100"/>
        <v>0.52941176470588236</v>
      </c>
      <c r="H40" s="204">
        <f t="shared" si="3"/>
        <v>17</v>
      </c>
      <c r="I40" s="201">
        <v>9</v>
      </c>
      <c r="J40" s="198">
        <f t="shared" si="101"/>
        <v>0.47368421052631576</v>
      </c>
      <c r="K40" s="115">
        <v>10</v>
      </c>
      <c r="L40" s="249">
        <f t="shared" si="102"/>
        <v>0.52631578947368418</v>
      </c>
      <c r="M40" s="204">
        <f t="shared" si="5"/>
        <v>19</v>
      </c>
      <c r="N40" s="201">
        <v>9</v>
      </c>
      <c r="O40" s="198">
        <f t="shared" si="103"/>
        <v>0.47368421052631576</v>
      </c>
      <c r="P40" s="115">
        <v>10</v>
      </c>
      <c r="Q40" s="249">
        <f t="shared" si="104"/>
        <v>0.52631578947368418</v>
      </c>
      <c r="R40" s="204">
        <f t="shared" si="7"/>
        <v>19</v>
      </c>
      <c r="S40" s="201">
        <v>9</v>
      </c>
      <c r="T40" s="198">
        <f t="shared" si="105"/>
        <v>0.47368421052631576</v>
      </c>
      <c r="U40" s="115">
        <v>10</v>
      </c>
      <c r="V40" s="249">
        <f t="shared" si="106"/>
        <v>0.52631578947368418</v>
      </c>
      <c r="W40" s="204">
        <f t="shared" si="9"/>
        <v>19</v>
      </c>
      <c r="X40" s="201">
        <v>8</v>
      </c>
      <c r="Y40" s="198">
        <f t="shared" si="32"/>
        <v>0.47058823529411764</v>
      </c>
      <c r="Z40" s="115">
        <v>9</v>
      </c>
      <c r="AA40" s="249">
        <f t="shared" si="33"/>
        <v>0.52941176470588236</v>
      </c>
      <c r="AB40" s="204">
        <f t="shared" si="11"/>
        <v>17</v>
      </c>
      <c r="AC40" s="201">
        <v>7</v>
      </c>
      <c r="AD40" s="198">
        <f t="shared" si="34"/>
        <v>0.46666666666666667</v>
      </c>
      <c r="AE40" s="115">
        <v>8</v>
      </c>
      <c r="AF40" s="198">
        <f t="shared" si="35"/>
        <v>0.53333333333333333</v>
      </c>
      <c r="AG40" s="204">
        <f t="shared" si="13"/>
        <v>15</v>
      </c>
      <c r="AH40" s="201">
        <v>7</v>
      </c>
      <c r="AI40" s="198">
        <f t="shared" si="135"/>
        <v>0.46666666666666667</v>
      </c>
      <c r="AJ40" s="115">
        <v>8</v>
      </c>
      <c r="AK40" s="198">
        <f t="shared" si="41"/>
        <v>0.53333333333333333</v>
      </c>
      <c r="AL40" s="204">
        <f t="shared" si="0"/>
        <v>15</v>
      </c>
      <c r="AM40" s="201">
        <v>7</v>
      </c>
      <c r="AN40" s="198">
        <f t="shared" si="36"/>
        <v>0.46666666666666667</v>
      </c>
      <c r="AO40" s="115">
        <v>8</v>
      </c>
      <c r="AP40" s="198">
        <f t="shared" si="37"/>
        <v>0.53333333333333333</v>
      </c>
      <c r="AQ40" s="204">
        <f t="shared" si="16"/>
        <v>15</v>
      </c>
      <c r="AR40" s="201">
        <v>7</v>
      </c>
      <c r="AS40" s="198">
        <f t="shared" si="42"/>
        <v>0.46666666666666667</v>
      </c>
      <c r="AT40" s="115">
        <v>8</v>
      </c>
      <c r="AU40" s="198">
        <f t="shared" si="38"/>
        <v>0.53333333333333333</v>
      </c>
      <c r="AV40" s="204">
        <f t="shared" si="1"/>
        <v>15</v>
      </c>
      <c r="AW40" s="201">
        <v>7</v>
      </c>
      <c r="AX40" s="198">
        <f t="shared" si="18"/>
        <v>0.46666666666666667</v>
      </c>
      <c r="AY40" s="115">
        <v>8</v>
      </c>
      <c r="AZ40" s="198">
        <f t="shared" si="39"/>
        <v>0.53333333333333333</v>
      </c>
      <c r="BA40" s="204">
        <f t="shared" si="2"/>
        <v>15</v>
      </c>
      <c r="BB40" s="201">
        <v>7</v>
      </c>
      <c r="BC40" s="198">
        <f t="shared" si="43"/>
        <v>0.46666666666666667</v>
      </c>
      <c r="BD40" s="115">
        <v>8</v>
      </c>
      <c r="BE40" s="198">
        <f t="shared" si="44"/>
        <v>0.53333333333333333</v>
      </c>
      <c r="BF40" s="204">
        <f t="shared" si="19"/>
        <v>15</v>
      </c>
      <c r="BG40" s="201">
        <v>9</v>
      </c>
      <c r="BH40" s="198">
        <f t="shared" si="20"/>
        <v>0.5625</v>
      </c>
      <c r="BI40" s="200">
        <v>7</v>
      </c>
      <c r="BJ40" s="198">
        <f t="shared" si="21"/>
        <v>0.4375</v>
      </c>
      <c r="BK40" s="204">
        <f t="shared" si="40"/>
        <v>16</v>
      </c>
      <c r="BL40" s="122">
        <f t="shared" si="22"/>
        <v>1</v>
      </c>
      <c r="BM40" s="122">
        <f t="shared" si="23"/>
        <v>-1</v>
      </c>
    </row>
    <row r="41" spans="1:66" s="65" customFormat="1" x14ac:dyDescent="0.2">
      <c r="B41" s="263" t="s">
        <v>252</v>
      </c>
      <c r="C41" s="67" t="s">
        <v>52</v>
      </c>
      <c r="D41" s="201">
        <v>0</v>
      </c>
      <c r="E41" s="198">
        <v>0</v>
      </c>
      <c r="F41" s="115">
        <v>0</v>
      </c>
      <c r="G41" s="249">
        <v>0</v>
      </c>
      <c r="H41" s="204">
        <f t="shared" ref="H41" si="136">SUM(D41,F41)</f>
        <v>0</v>
      </c>
      <c r="I41" s="201">
        <v>2</v>
      </c>
      <c r="J41" s="198">
        <f t="shared" ref="J41" si="137">I41/M41</f>
        <v>0.66666666666666663</v>
      </c>
      <c r="K41" s="115">
        <v>1</v>
      </c>
      <c r="L41" s="249">
        <f t="shared" ref="L41" si="138">K41/M41</f>
        <v>0.33333333333333331</v>
      </c>
      <c r="M41" s="204">
        <f t="shared" ref="M41" si="139">SUM(I41,K41)</f>
        <v>3</v>
      </c>
      <c r="N41" s="201">
        <v>3</v>
      </c>
      <c r="O41" s="198">
        <f t="shared" ref="O41" si="140">N41/R41</f>
        <v>0.75</v>
      </c>
      <c r="P41" s="115">
        <v>1</v>
      </c>
      <c r="Q41" s="249">
        <f t="shared" ref="Q41" si="141">P41/R41</f>
        <v>0.25</v>
      </c>
      <c r="R41" s="204">
        <f t="shared" ref="R41" si="142">SUM(N41,P41)</f>
        <v>4</v>
      </c>
      <c r="S41" s="201">
        <v>5</v>
      </c>
      <c r="T41" s="198">
        <f t="shared" ref="T41" si="143">S41/W41</f>
        <v>0.83333333333333337</v>
      </c>
      <c r="U41" s="115">
        <v>1</v>
      </c>
      <c r="V41" s="249">
        <f t="shared" ref="V41" si="144">U41/W41</f>
        <v>0.16666666666666666</v>
      </c>
      <c r="W41" s="204">
        <f t="shared" ref="W41" si="145">SUM(S41,U41)</f>
        <v>6</v>
      </c>
      <c r="X41" s="201">
        <v>6</v>
      </c>
      <c r="Y41" s="198">
        <f t="shared" si="32"/>
        <v>0.8571428571428571</v>
      </c>
      <c r="Z41" s="115">
        <v>1</v>
      </c>
      <c r="AA41" s="249">
        <f t="shared" si="33"/>
        <v>0.14285714285714285</v>
      </c>
      <c r="AB41" s="204">
        <f t="shared" ref="AB41" si="146">SUM(X41,Z41)</f>
        <v>7</v>
      </c>
      <c r="AC41" s="201">
        <v>5</v>
      </c>
      <c r="AD41" s="198">
        <f t="shared" si="34"/>
        <v>0.83333333333333337</v>
      </c>
      <c r="AE41" s="115">
        <v>1</v>
      </c>
      <c r="AF41" s="198">
        <f t="shared" si="35"/>
        <v>0.16666666666666666</v>
      </c>
      <c r="AG41" s="204">
        <f t="shared" ref="AG41" si="147">SUM(AC41,AE41)</f>
        <v>6</v>
      </c>
      <c r="AH41" s="201">
        <v>4</v>
      </c>
      <c r="AI41" s="198">
        <f t="shared" si="135"/>
        <v>0.8</v>
      </c>
      <c r="AJ41" s="115">
        <v>1</v>
      </c>
      <c r="AK41" s="198">
        <f t="shared" si="41"/>
        <v>0.2</v>
      </c>
      <c r="AL41" s="204">
        <f t="shared" ref="AL41" si="148">SUM(AH41,AJ41)</f>
        <v>5</v>
      </c>
      <c r="AM41" s="201">
        <v>5</v>
      </c>
      <c r="AN41" s="198">
        <f t="shared" si="36"/>
        <v>0.8</v>
      </c>
      <c r="AO41" s="115">
        <v>1</v>
      </c>
      <c r="AP41" s="198">
        <f t="shared" si="37"/>
        <v>0.16666666666666666</v>
      </c>
      <c r="AQ41" s="204">
        <f t="shared" ref="AQ41" si="149">SUM(AM41,AO41)</f>
        <v>6</v>
      </c>
      <c r="AR41" s="201">
        <v>5</v>
      </c>
      <c r="AS41" s="198">
        <f t="shared" si="42"/>
        <v>0.83333333333333337</v>
      </c>
      <c r="AT41" s="115">
        <v>1</v>
      </c>
      <c r="AU41" s="198">
        <f t="shared" si="38"/>
        <v>0.16666666666666666</v>
      </c>
      <c r="AV41" s="204">
        <f t="shared" ref="AV41" si="150">SUM(AR41,AT41)</f>
        <v>6</v>
      </c>
      <c r="AW41" s="201">
        <v>5</v>
      </c>
      <c r="AX41" s="198">
        <f t="shared" si="18"/>
        <v>0.83333333333333337</v>
      </c>
      <c r="AY41" s="115">
        <v>1</v>
      </c>
      <c r="AZ41" s="198">
        <f t="shared" si="39"/>
        <v>0.16666666666666666</v>
      </c>
      <c r="BA41" s="204">
        <f t="shared" ref="BA41" si="151">SUM(AW41,AY41)</f>
        <v>6</v>
      </c>
      <c r="BB41" s="201">
        <v>5</v>
      </c>
      <c r="BC41" s="198">
        <f t="shared" si="43"/>
        <v>0.83333333333333337</v>
      </c>
      <c r="BD41" s="115">
        <v>1</v>
      </c>
      <c r="BE41" s="198">
        <f t="shared" si="44"/>
        <v>0.16666666666666666</v>
      </c>
      <c r="BF41" s="204">
        <f t="shared" ref="BF41" si="152">SUM(BB41,BD41)</f>
        <v>6</v>
      </c>
      <c r="BG41" s="201">
        <v>5</v>
      </c>
      <c r="BH41" s="198">
        <f t="shared" si="20"/>
        <v>0.83333333333333337</v>
      </c>
      <c r="BI41" s="115">
        <v>1</v>
      </c>
      <c r="BJ41" s="198">
        <f t="shared" si="21"/>
        <v>0.16666666666666666</v>
      </c>
      <c r="BK41" s="204">
        <f t="shared" ref="BK41" si="153">SUM(BG41,BI41)</f>
        <v>6</v>
      </c>
      <c r="BL41" s="122">
        <f t="shared" si="22"/>
        <v>0</v>
      </c>
      <c r="BM41" s="122">
        <f t="shared" si="23"/>
        <v>6</v>
      </c>
    </row>
    <row r="42" spans="1:66" s="65" customFormat="1" x14ac:dyDescent="0.2">
      <c r="B42" s="263" t="s">
        <v>211</v>
      </c>
      <c r="C42" s="67" t="s">
        <v>52</v>
      </c>
      <c r="D42" s="201">
        <v>40</v>
      </c>
      <c r="E42" s="198">
        <f t="shared" si="99"/>
        <v>0.54794520547945202</v>
      </c>
      <c r="F42" s="115">
        <v>33</v>
      </c>
      <c r="G42" s="249">
        <f t="shared" si="100"/>
        <v>0.45205479452054792</v>
      </c>
      <c r="H42" s="204">
        <f t="shared" si="3"/>
        <v>73</v>
      </c>
      <c r="I42" s="201">
        <v>38</v>
      </c>
      <c r="J42" s="198">
        <f t="shared" si="101"/>
        <v>0.53521126760563376</v>
      </c>
      <c r="K42" s="115">
        <v>33</v>
      </c>
      <c r="L42" s="249">
        <f t="shared" si="102"/>
        <v>0.46478873239436619</v>
      </c>
      <c r="M42" s="204">
        <f t="shared" si="5"/>
        <v>71</v>
      </c>
      <c r="N42" s="201">
        <v>39</v>
      </c>
      <c r="O42" s="198">
        <f t="shared" si="103"/>
        <v>0.55714285714285716</v>
      </c>
      <c r="P42" s="115">
        <v>31</v>
      </c>
      <c r="Q42" s="249">
        <f t="shared" si="104"/>
        <v>0.44285714285714284</v>
      </c>
      <c r="R42" s="204">
        <f t="shared" si="7"/>
        <v>70</v>
      </c>
      <c r="S42" s="201">
        <v>39</v>
      </c>
      <c r="T42" s="198">
        <f t="shared" si="105"/>
        <v>0.56521739130434778</v>
      </c>
      <c r="U42" s="115">
        <v>30</v>
      </c>
      <c r="V42" s="249">
        <f t="shared" si="106"/>
        <v>0.43478260869565216</v>
      </c>
      <c r="W42" s="204">
        <f t="shared" si="9"/>
        <v>69</v>
      </c>
      <c r="X42" s="201">
        <v>41</v>
      </c>
      <c r="Y42" s="198">
        <f t="shared" si="32"/>
        <v>0.55405405405405406</v>
      </c>
      <c r="Z42" s="115">
        <v>33</v>
      </c>
      <c r="AA42" s="249">
        <f t="shared" si="33"/>
        <v>0.44594594594594594</v>
      </c>
      <c r="AB42" s="204">
        <f t="shared" si="11"/>
        <v>74</v>
      </c>
      <c r="AC42" s="201">
        <v>42</v>
      </c>
      <c r="AD42" s="198">
        <f t="shared" si="34"/>
        <v>0.53164556962025311</v>
      </c>
      <c r="AE42" s="115">
        <v>37</v>
      </c>
      <c r="AF42" s="198">
        <f t="shared" si="35"/>
        <v>0.46835443037974683</v>
      </c>
      <c r="AG42" s="204">
        <f t="shared" si="13"/>
        <v>79</v>
      </c>
      <c r="AH42" s="201">
        <v>43</v>
      </c>
      <c r="AI42" s="198">
        <f t="shared" si="135"/>
        <v>0.53749999999999998</v>
      </c>
      <c r="AJ42" s="115">
        <v>37</v>
      </c>
      <c r="AK42" s="198">
        <f t="shared" si="41"/>
        <v>0.46250000000000002</v>
      </c>
      <c r="AL42" s="204">
        <f t="shared" si="0"/>
        <v>80</v>
      </c>
      <c r="AM42" s="201">
        <v>43</v>
      </c>
      <c r="AN42" s="198">
        <f t="shared" si="36"/>
        <v>0.53749999999999998</v>
      </c>
      <c r="AO42" s="115">
        <v>38</v>
      </c>
      <c r="AP42" s="198">
        <f t="shared" si="37"/>
        <v>0.46913580246913578</v>
      </c>
      <c r="AQ42" s="204">
        <f t="shared" si="16"/>
        <v>81</v>
      </c>
      <c r="AR42" s="201">
        <v>44</v>
      </c>
      <c r="AS42" s="198">
        <f t="shared" si="42"/>
        <v>0.54320987654320985</v>
      </c>
      <c r="AT42" s="115">
        <v>37</v>
      </c>
      <c r="AU42" s="198">
        <f t="shared" si="38"/>
        <v>0.4567901234567901</v>
      </c>
      <c r="AV42" s="204">
        <f t="shared" si="1"/>
        <v>81</v>
      </c>
      <c r="AW42" s="201">
        <v>44</v>
      </c>
      <c r="AX42" s="198">
        <f t="shared" si="18"/>
        <v>0.55696202531645567</v>
      </c>
      <c r="AY42" s="115">
        <v>35</v>
      </c>
      <c r="AZ42" s="198">
        <f t="shared" si="39"/>
        <v>0.44303797468354428</v>
      </c>
      <c r="BA42" s="204">
        <f t="shared" si="2"/>
        <v>79</v>
      </c>
      <c r="BB42" s="201">
        <v>43</v>
      </c>
      <c r="BC42" s="198">
        <f t="shared" si="43"/>
        <v>0.55844155844155841</v>
      </c>
      <c r="BD42" s="115">
        <v>34</v>
      </c>
      <c r="BE42" s="198">
        <f t="shared" si="44"/>
        <v>0.44155844155844154</v>
      </c>
      <c r="BF42" s="204">
        <f t="shared" si="19"/>
        <v>77</v>
      </c>
      <c r="BG42" s="201">
        <v>39</v>
      </c>
      <c r="BH42" s="198">
        <f t="shared" si="20"/>
        <v>0.54166666666666663</v>
      </c>
      <c r="BI42" s="115">
        <v>33</v>
      </c>
      <c r="BJ42" s="198">
        <f t="shared" si="21"/>
        <v>0.45833333333333331</v>
      </c>
      <c r="BK42" s="204">
        <f t="shared" si="40"/>
        <v>72</v>
      </c>
      <c r="BL42" s="122">
        <f t="shared" si="22"/>
        <v>-5</v>
      </c>
      <c r="BM42" s="122">
        <f t="shared" si="23"/>
        <v>-1</v>
      </c>
    </row>
    <row r="43" spans="1:66" s="65" customFormat="1" ht="13.5" thickBot="1" x14ac:dyDescent="0.25">
      <c r="B43" s="288" t="s">
        <v>212</v>
      </c>
      <c r="C43" s="289" t="s">
        <v>139</v>
      </c>
      <c r="D43" s="290">
        <v>10</v>
      </c>
      <c r="E43" s="291">
        <f t="shared" si="99"/>
        <v>0.58823529411764708</v>
      </c>
      <c r="F43" s="292">
        <v>7</v>
      </c>
      <c r="G43" s="293">
        <f t="shared" si="100"/>
        <v>0.41176470588235292</v>
      </c>
      <c r="H43" s="294">
        <f t="shared" si="3"/>
        <v>17</v>
      </c>
      <c r="I43" s="290">
        <v>8</v>
      </c>
      <c r="J43" s="291">
        <f t="shared" si="101"/>
        <v>0.5714285714285714</v>
      </c>
      <c r="K43" s="292">
        <v>6</v>
      </c>
      <c r="L43" s="293">
        <f t="shared" si="102"/>
        <v>0.42857142857142855</v>
      </c>
      <c r="M43" s="294">
        <f t="shared" si="5"/>
        <v>14</v>
      </c>
      <c r="N43" s="290">
        <v>8</v>
      </c>
      <c r="O43" s="291">
        <f t="shared" si="103"/>
        <v>0.5714285714285714</v>
      </c>
      <c r="P43" s="292">
        <v>6</v>
      </c>
      <c r="Q43" s="293">
        <f t="shared" si="104"/>
        <v>0.42857142857142855</v>
      </c>
      <c r="R43" s="294">
        <f t="shared" si="7"/>
        <v>14</v>
      </c>
      <c r="S43" s="290">
        <v>7</v>
      </c>
      <c r="T43" s="291">
        <f t="shared" si="105"/>
        <v>0.53846153846153844</v>
      </c>
      <c r="U43" s="292">
        <v>6</v>
      </c>
      <c r="V43" s="293">
        <f t="shared" si="106"/>
        <v>0.46153846153846156</v>
      </c>
      <c r="W43" s="294">
        <f t="shared" si="9"/>
        <v>13</v>
      </c>
      <c r="X43" s="290">
        <v>8</v>
      </c>
      <c r="Y43" s="291">
        <f t="shared" si="32"/>
        <v>0.5</v>
      </c>
      <c r="Z43" s="292">
        <v>8</v>
      </c>
      <c r="AA43" s="293">
        <f t="shared" si="33"/>
        <v>0.5</v>
      </c>
      <c r="AB43" s="294">
        <f t="shared" si="11"/>
        <v>16</v>
      </c>
      <c r="AC43" s="290">
        <v>9</v>
      </c>
      <c r="AD43" s="291">
        <f t="shared" si="34"/>
        <v>0.52941176470588236</v>
      </c>
      <c r="AE43" s="292">
        <v>8</v>
      </c>
      <c r="AF43" s="291">
        <f t="shared" si="35"/>
        <v>0.47058823529411764</v>
      </c>
      <c r="AG43" s="294">
        <f t="shared" si="13"/>
        <v>17</v>
      </c>
      <c r="AH43" s="290">
        <v>9</v>
      </c>
      <c r="AI43" s="291">
        <f t="shared" ref="AI43" si="154">IF(AL43=0,0,AH43/AL43)</f>
        <v>0.52941176470588236</v>
      </c>
      <c r="AJ43" s="292">
        <v>8</v>
      </c>
      <c r="AK43" s="291">
        <f t="shared" si="41"/>
        <v>0.47058823529411764</v>
      </c>
      <c r="AL43" s="294">
        <f t="shared" si="0"/>
        <v>17</v>
      </c>
      <c r="AM43" s="290">
        <v>9</v>
      </c>
      <c r="AN43" s="291">
        <f t="shared" si="36"/>
        <v>0.52941176470588236</v>
      </c>
      <c r="AO43" s="292">
        <v>8</v>
      </c>
      <c r="AP43" s="291">
        <f t="shared" si="37"/>
        <v>0.47058823529411764</v>
      </c>
      <c r="AQ43" s="294">
        <f t="shared" si="16"/>
        <v>17</v>
      </c>
      <c r="AR43" s="290">
        <v>9</v>
      </c>
      <c r="AS43" s="291">
        <f t="shared" si="42"/>
        <v>0.52941176470588236</v>
      </c>
      <c r="AT43" s="292">
        <v>8</v>
      </c>
      <c r="AU43" s="291">
        <f t="shared" si="38"/>
        <v>0.47058823529411764</v>
      </c>
      <c r="AV43" s="294">
        <f t="shared" si="1"/>
        <v>17</v>
      </c>
      <c r="AW43" s="290">
        <v>9</v>
      </c>
      <c r="AX43" s="291">
        <f t="shared" si="18"/>
        <v>0.52941176470588236</v>
      </c>
      <c r="AY43" s="292">
        <v>8</v>
      </c>
      <c r="AZ43" s="291">
        <f t="shared" si="39"/>
        <v>0.47058823529411764</v>
      </c>
      <c r="BA43" s="294">
        <f t="shared" si="2"/>
        <v>17</v>
      </c>
      <c r="BB43" s="290">
        <v>9</v>
      </c>
      <c r="BC43" s="291">
        <f t="shared" si="43"/>
        <v>0.52941176470588236</v>
      </c>
      <c r="BD43" s="292">
        <v>8</v>
      </c>
      <c r="BE43" s="291">
        <f t="shared" si="44"/>
        <v>0.47058823529411764</v>
      </c>
      <c r="BF43" s="294">
        <f t="shared" si="19"/>
        <v>17</v>
      </c>
      <c r="BG43" s="290">
        <v>9</v>
      </c>
      <c r="BH43" s="291">
        <f t="shared" si="20"/>
        <v>0.52941176470588236</v>
      </c>
      <c r="BI43" s="292">
        <v>8</v>
      </c>
      <c r="BJ43" s="291">
        <f t="shared" si="21"/>
        <v>0.47058823529411764</v>
      </c>
      <c r="BK43" s="294">
        <f t="shared" si="40"/>
        <v>17</v>
      </c>
      <c r="BL43" s="295">
        <f t="shared" si="22"/>
        <v>0</v>
      </c>
      <c r="BM43" s="295">
        <f t="shared" si="23"/>
        <v>0</v>
      </c>
    </row>
    <row r="44" spans="1:66" ht="13.5" thickBot="1" x14ac:dyDescent="0.25">
      <c r="A44" s="296"/>
      <c r="B44" s="314" t="s">
        <v>140</v>
      </c>
      <c r="C44" s="315"/>
      <c r="D44" s="126">
        <f t="shared" ref="D44" si="155">SUM(D4:D43)</f>
        <v>201</v>
      </c>
      <c r="E44" s="297">
        <f t="shared" si="99"/>
        <v>0.49629629629629629</v>
      </c>
      <c r="F44" s="126">
        <f>SUM(F4:F43)</f>
        <v>204</v>
      </c>
      <c r="G44" s="297">
        <f t="shared" si="100"/>
        <v>0.50370370370370365</v>
      </c>
      <c r="H44" s="126">
        <f>SUM(H4:H43)</f>
        <v>405</v>
      </c>
      <c r="I44" s="126">
        <f t="shared" ref="I44" si="156">SUM(I4:I43)</f>
        <v>201</v>
      </c>
      <c r="J44" s="297">
        <f t="shared" si="101"/>
        <v>0.48668280871670705</v>
      </c>
      <c r="K44" s="126">
        <f>SUM(K4:K43)</f>
        <v>212</v>
      </c>
      <c r="L44" s="297">
        <f t="shared" si="102"/>
        <v>0.51331719128329301</v>
      </c>
      <c r="M44" s="126">
        <f>SUM(M4:M43)</f>
        <v>413</v>
      </c>
      <c r="N44" s="126">
        <f t="shared" ref="N44" si="157">SUM(N4:N43)</f>
        <v>227</v>
      </c>
      <c r="O44" s="297">
        <f t="shared" si="103"/>
        <v>0.5011037527593819</v>
      </c>
      <c r="P44" s="126">
        <f>SUM(P4:P43)</f>
        <v>226</v>
      </c>
      <c r="Q44" s="297">
        <f t="shared" si="104"/>
        <v>0.4988962472406181</v>
      </c>
      <c r="R44" s="126">
        <f>SUM(R4:R43)</f>
        <v>453</v>
      </c>
      <c r="S44" s="126">
        <f t="shared" ref="S44" si="158">SUM(S4:S43)</f>
        <v>229</v>
      </c>
      <c r="T44" s="297">
        <f t="shared" si="105"/>
        <v>0.50440528634361237</v>
      </c>
      <c r="U44" s="126">
        <f>SUM(U4:U43)</f>
        <v>225</v>
      </c>
      <c r="V44" s="297">
        <f t="shared" si="106"/>
        <v>0.49559471365638769</v>
      </c>
      <c r="W44" s="126">
        <f>SUM(W4:W43)</f>
        <v>454</v>
      </c>
      <c r="X44" s="126">
        <f t="shared" ref="X44" si="159">SUM(X4:X43)</f>
        <v>235</v>
      </c>
      <c r="Y44" s="297">
        <f t="shared" ref="Y44" si="160">X44/AB44</f>
        <v>0.51198257080610021</v>
      </c>
      <c r="Z44" s="126">
        <f>SUM(Z4:Z43)</f>
        <v>224</v>
      </c>
      <c r="AA44" s="297">
        <f t="shared" ref="AA44" si="161">Z44/AB44</f>
        <v>0.48801742919389979</v>
      </c>
      <c r="AB44" s="126">
        <f>SUM(AB4:AB43)</f>
        <v>459</v>
      </c>
      <c r="AC44" s="126">
        <f>SUM(AC4:AC43)</f>
        <v>235</v>
      </c>
      <c r="AD44" s="297">
        <f t="shared" ref="AD44" si="162">AC44/AG44</f>
        <v>0.51086956521739135</v>
      </c>
      <c r="AE44" s="126">
        <f>SUM(AE4:AE43)</f>
        <v>225</v>
      </c>
      <c r="AF44" s="297">
        <f t="shared" ref="AF44" si="163">AE44/AG44</f>
        <v>0.4891304347826087</v>
      </c>
      <c r="AG44" s="126">
        <f>SUM(AG4:AG43)</f>
        <v>460</v>
      </c>
      <c r="AH44" s="126">
        <f>SUM(AH4:AH43)</f>
        <v>234</v>
      </c>
      <c r="AI44" s="297">
        <f t="shared" ref="AI44" si="164">AH44/AL44</f>
        <v>0.50539956803455721</v>
      </c>
      <c r="AJ44" s="126">
        <f>SUM(AJ4:AJ43)</f>
        <v>229</v>
      </c>
      <c r="AK44" s="297">
        <f t="shared" ref="AK44" si="165">AJ44/AL44</f>
        <v>0.49460043196544279</v>
      </c>
      <c r="AL44" s="126">
        <f>SUM(AL4:AL43)</f>
        <v>463</v>
      </c>
      <c r="AM44" s="126">
        <f>SUM(AM4:AM43)</f>
        <v>235</v>
      </c>
      <c r="AN44" s="297">
        <f t="shared" ref="AN44" si="166">AM44/AQ44</f>
        <v>0.51198257080610021</v>
      </c>
      <c r="AO44" s="126">
        <f>SUM(AO4:AO43)</f>
        <v>224</v>
      </c>
      <c r="AP44" s="297">
        <f t="shared" ref="AP44" si="167">AO44/AQ44</f>
        <v>0.48801742919389979</v>
      </c>
      <c r="AQ44" s="126">
        <f>SUM(AQ4:AQ43)</f>
        <v>459</v>
      </c>
      <c r="AR44" s="126">
        <f>SUM(AR4:AR43)</f>
        <v>222</v>
      </c>
      <c r="AS44" s="297">
        <f t="shared" ref="AS44" si="168">AR44/AV44</f>
        <v>0.50917431192660545</v>
      </c>
      <c r="AT44" s="126">
        <f>SUM(AT4:AT43)</f>
        <v>214</v>
      </c>
      <c r="AU44" s="297">
        <f t="shared" ref="AU44" si="169">AT44/AV44</f>
        <v>0.49082568807339449</v>
      </c>
      <c r="AV44" s="126">
        <f>SUM(AV4:AV43)</f>
        <v>436</v>
      </c>
      <c r="AW44" s="126">
        <f>SUM(AW4:AW43)</f>
        <v>222</v>
      </c>
      <c r="AX44" s="297">
        <f t="shared" ref="AX44" si="170">AW44/BA44</f>
        <v>0.51152073732718895</v>
      </c>
      <c r="AY44" s="126">
        <f>SUM(AY4:AY43)</f>
        <v>213</v>
      </c>
      <c r="AZ44" s="297">
        <f t="shared" ref="AZ44" si="171">AY44/BA44</f>
        <v>0.49078341013824883</v>
      </c>
      <c r="BA44" s="126">
        <f>SUM(BA4:BA43)</f>
        <v>434</v>
      </c>
      <c r="BB44" s="126">
        <f>SUM(BB4:BB43)</f>
        <v>222</v>
      </c>
      <c r="BC44" s="297">
        <f>BB44/BF44</f>
        <v>0.5174825174825175</v>
      </c>
      <c r="BD44" s="126">
        <f>SUM(BD4:BD43)</f>
        <v>207</v>
      </c>
      <c r="BE44" s="297">
        <f t="shared" ref="BE44" si="172">BD44/BF44</f>
        <v>0.4825174825174825</v>
      </c>
      <c r="BF44" s="126">
        <f>SUM(BF4:BF43)</f>
        <v>429</v>
      </c>
      <c r="BG44" s="126">
        <f t="shared" ref="BG44" si="173">SUM(BG4:BG43)</f>
        <v>225</v>
      </c>
      <c r="BH44" s="297">
        <f t="shared" ref="BH44" si="174">BG44/BK44</f>
        <v>0.51843317972350234</v>
      </c>
      <c r="BI44" s="126">
        <f t="shared" ref="BI44" si="175">SUM(BI4:BI43)</f>
        <v>209</v>
      </c>
      <c r="BJ44" s="297">
        <f t="shared" ref="BJ44" si="176">BI44/BK44</f>
        <v>0.48156682027649772</v>
      </c>
      <c r="BK44" s="126">
        <f t="shared" ref="BK44" si="177">SUM(BK4:BK43)</f>
        <v>434</v>
      </c>
      <c r="BL44" s="205">
        <f>SUM(BL4:BL43)</f>
        <v>5</v>
      </c>
      <c r="BM44" s="206">
        <f>SUM(BM4:BM43)</f>
        <v>29</v>
      </c>
    </row>
    <row r="45" spans="1:66" ht="13.5" thickBot="1" x14ac:dyDescent="0.25"/>
    <row r="46" spans="1:66" ht="13.5" thickBot="1" x14ac:dyDescent="0.25">
      <c r="BN46" s="211" t="s">
        <v>137</v>
      </c>
    </row>
    <row r="47" spans="1:66" x14ac:dyDescent="0.2">
      <c r="BN47" s="280">
        <v>1</v>
      </c>
    </row>
    <row r="48" spans="1:66" x14ac:dyDescent="0.2">
      <c r="BN48" s="281">
        <v>29</v>
      </c>
    </row>
    <row r="49" spans="49:66" x14ac:dyDescent="0.2">
      <c r="BN49" s="281">
        <v>2</v>
      </c>
    </row>
    <row r="50" spans="49:66" x14ac:dyDescent="0.2">
      <c r="BN50" s="281">
        <v>0</v>
      </c>
    </row>
    <row r="51" spans="49:66" x14ac:dyDescent="0.2">
      <c r="BN51" s="281">
        <v>0</v>
      </c>
    </row>
    <row r="52" spans="49:66" x14ac:dyDescent="0.2">
      <c r="BN52" s="281">
        <v>57</v>
      </c>
    </row>
    <row r="53" spans="49:66" x14ac:dyDescent="0.2">
      <c r="BN53" s="281">
        <v>7</v>
      </c>
    </row>
    <row r="54" spans="49:66" x14ac:dyDescent="0.2">
      <c r="BN54" s="281">
        <v>0</v>
      </c>
    </row>
    <row r="55" spans="49:66" x14ac:dyDescent="0.2">
      <c r="AW55" s="117"/>
      <c r="BN55" s="281">
        <v>0</v>
      </c>
    </row>
    <row r="56" spans="49:66" x14ac:dyDescent="0.2">
      <c r="AW56" s="117"/>
      <c r="BN56" s="281">
        <v>0</v>
      </c>
    </row>
    <row r="57" spans="49:66" x14ac:dyDescent="0.2">
      <c r="AW57" s="117"/>
      <c r="BN57" s="281">
        <v>0</v>
      </c>
    </row>
    <row r="58" spans="49:66" x14ac:dyDescent="0.2">
      <c r="AW58" s="117"/>
      <c r="BN58" s="281">
        <v>0</v>
      </c>
    </row>
    <row r="59" spans="49:66" x14ac:dyDescent="0.2">
      <c r="AW59" s="117"/>
      <c r="BN59" s="281">
        <v>0</v>
      </c>
    </row>
    <row r="60" spans="49:66" x14ac:dyDescent="0.2">
      <c r="AW60" s="117"/>
      <c r="BN60" s="281">
        <v>0</v>
      </c>
    </row>
    <row r="61" spans="49:66" x14ac:dyDescent="0.2">
      <c r="AW61" s="117"/>
      <c r="BN61" s="281">
        <v>2</v>
      </c>
    </row>
    <row r="62" spans="49:66" x14ac:dyDescent="0.2">
      <c r="AW62" s="117"/>
      <c r="BN62" s="281">
        <v>23</v>
      </c>
    </row>
    <row r="63" spans="49:66" x14ac:dyDescent="0.2">
      <c r="AW63" s="117"/>
      <c r="BN63" s="281">
        <v>3</v>
      </c>
    </row>
    <row r="64" spans="49:66" x14ac:dyDescent="0.2">
      <c r="AW64" s="117"/>
      <c r="BN64" s="281">
        <v>2</v>
      </c>
    </row>
    <row r="65" spans="49:66" x14ac:dyDescent="0.2">
      <c r="AW65" s="117"/>
      <c r="BN65" s="281">
        <v>0</v>
      </c>
    </row>
    <row r="66" spans="49:66" x14ac:dyDescent="0.2">
      <c r="AW66" s="117"/>
      <c r="BN66" s="281">
        <v>1</v>
      </c>
    </row>
    <row r="67" spans="49:66" x14ac:dyDescent="0.2">
      <c r="AW67" s="117"/>
      <c r="BN67" s="281">
        <v>0</v>
      </c>
    </row>
    <row r="68" spans="49:66" x14ac:dyDescent="0.2">
      <c r="AW68" s="117"/>
      <c r="BN68" s="281">
        <v>5</v>
      </c>
    </row>
    <row r="69" spans="49:66" x14ac:dyDescent="0.2">
      <c r="AW69" s="117"/>
      <c r="BN69" s="281">
        <v>2</v>
      </c>
    </row>
    <row r="70" spans="49:66" x14ac:dyDescent="0.2">
      <c r="AW70" s="117"/>
      <c r="BN70" s="281">
        <v>13</v>
      </c>
    </row>
    <row r="71" spans="49:66" x14ac:dyDescent="0.2">
      <c r="AW71" s="117"/>
      <c r="BN71" s="281">
        <v>3</v>
      </c>
    </row>
    <row r="72" spans="49:66" x14ac:dyDescent="0.2">
      <c r="AW72" s="117"/>
      <c r="BN72" s="281">
        <v>3</v>
      </c>
    </row>
    <row r="73" spans="49:66" x14ac:dyDescent="0.2">
      <c r="AW73" s="117"/>
      <c r="BN73" s="281">
        <v>2</v>
      </c>
    </row>
    <row r="74" spans="49:66" x14ac:dyDescent="0.2">
      <c r="AW74" s="117"/>
      <c r="BN74" s="281">
        <v>11</v>
      </c>
    </row>
    <row r="75" spans="49:66" x14ac:dyDescent="0.2">
      <c r="AW75" s="117"/>
      <c r="BN75" s="281">
        <v>9</v>
      </c>
    </row>
    <row r="76" spans="49:66" x14ac:dyDescent="0.2">
      <c r="AW76" s="117"/>
      <c r="BN76" s="281">
        <v>1</v>
      </c>
    </row>
    <row r="77" spans="49:66" x14ac:dyDescent="0.2">
      <c r="AW77" s="117"/>
      <c r="BN77" s="281">
        <v>21</v>
      </c>
    </row>
    <row r="78" spans="49:66" x14ac:dyDescent="0.2">
      <c r="AW78" s="117"/>
      <c r="BN78" s="281">
        <v>31</v>
      </c>
    </row>
    <row r="79" spans="49:66" x14ac:dyDescent="0.2">
      <c r="AW79" s="117"/>
      <c r="BN79" s="281">
        <v>1</v>
      </c>
    </row>
    <row r="80" spans="49:66" x14ac:dyDescent="0.2">
      <c r="AW80" s="117"/>
      <c r="BN80" s="281">
        <v>3</v>
      </c>
    </row>
    <row r="81" spans="49:66" x14ac:dyDescent="0.2">
      <c r="AW81" s="117"/>
      <c r="BN81" s="281">
        <v>44</v>
      </c>
    </row>
    <row r="82" spans="49:66" x14ac:dyDescent="0.2">
      <c r="AW82" s="117"/>
      <c r="BN82" s="281">
        <v>13</v>
      </c>
    </row>
    <row r="83" spans="49:66" x14ac:dyDescent="0.2">
      <c r="AW83" s="117"/>
      <c r="BN83" s="281">
        <v>73</v>
      </c>
    </row>
    <row r="84" spans="49:66" s="117" customFormat="1" ht="13.5" thickBot="1" x14ac:dyDescent="0.25">
      <c r="BN84" s="282">
        <v>17</v>
      </c>
    </row>
    <row r="85" spans="49:66" ht="13.5" thickBot="1" x14ac:dyDescent="0.25">
      <c r="AW85" s="117"/>
      <c r="BN85" s="26">
        <v>379</v>
      </c>
    </row>
    <row r="86" spans="49:66" x14ac:dyDescent="0.2">
      <c r="AW86" s="117"/>
    </row>
    <row r="87" spans="49:66" x14ac:dyDescent="0.2">
      <c r="AW87" s="117"/>
    </row>
    <row r="88" spans="49:66" x14ac:dyDescent="0.2">
      <c r="AW88" s="117"/>
    </row>
    <row r="89" spans="49:66" x14ac:dyDescent="0.2">
      <c r="AW89" s="117"/>
    </row>
    <row r="90" spans="49:66" x14ac:dyDescent="0.2">
      <c r="AW90" s="117"/>
    </row>
    <row r="91" spans="49:66" x14ac:dyDescent="0.2">
      <c r="AW91" s="117"/>
    </row>
    <row r="92" spans="49:66" x14ac:dyDescent="0.2">
      <c r="AW92" s="117"/>
    </row>
    <row r="93" spans="49:66" x14ac:dyDescent="0.2">
      <c r="AW93" s="117"/>
    </row>
    <row r="94" spans="49:66" x14ac:dyDescent="0.2">
      <c r="AW94" s="117"/>
    </row>
  </sheetData>
  <mergeCells count="16">
    <mergeCell ref="B44:C44"/>
    <mergeCell ref="X2:AB2"/>
    <mergeCell ref="BM2:BM3"/>
    <mergeCell ref="BL2:BL3"/>
    <mergeCell ref="B1:C1"/>
    <mergeCell ref="S2:W2"/>
    <mergeCell ref="AR2:AV2"/>
    <mergeCell ref="AW2:BA2"/>
    <mergeCell ref="BB2:BF2"/>
    <mergeCell ref="BG2:BK2"/>
    <mergeCell ref="AC2:AG2"/>
    <mergeCell ref="AH2:AL2"/>
    <mergeCell ref="AM2:AQ2"/>
    <mergeCell ref="N2:R2"/>
    <mergeCell ref="I2:M2"/>
    <mergeCell ref="D2:H2"/>
  </mergeCells>
  <printOptions horizontalCentered="1"/>
  <pageMargins left="0.23622047244094491" right="0.23622047244094491" top="0.74803149606299213" bottom="0.74803149606299213" header="0.19685039370078741" footer="0.19685039370078741"/>
  <pageSetup paperSize="8" scale="38" orientation="landscape" r:id="rId1"/>
  <headerFooter>
    <oddHeader>&amp;L&amp;8Área de Personal
Servicio de organización, desarrollo y selección de personas&amp;C&amp;"Arial,Negrita"&amp;8EVOLUCIÓN MENSUAL DE LA PLANTILLA DE LA UNIVERSIDAD DE CÁDIZ&amp;R&amp;D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zoomScaleNormal="100" workbookViewId="0">
      <selection activeCell="K39" sqref="K39"/>
    </sheetView>
  </sheetViews>
  <sheetFormatPr baseColWidth="10" defaultColWidth="11.42578125" defaultRowHeight="11.25" x14ac:dyDescent="0.2"/>
  <cols>
    <col min="1" max="1" width="3.140625" style="31" customWidth="1"/>
    <col min="2" max="16384" width="11.42578125" style="30"/>
  </cols>
  <sheetData>
    <row r="1" spans="1:12" ht="15" x14ac:dyDescent="0.2">
      <c r="A1" s="358" t="s">
        <v>68</v>
      </c>
      <c r="B1" s="359"/>
      <c r="C1" s="359"/>
      <c r="D1" s="360"/>
    </row>
    <row r="3" spans="1:12" x14ac:dyDescent="0.2">
      <c r="A3" s="31" t="s">
        <v>69</v>
      </c>
      <c r="B3" s="32" t="s">
        <v>70</v>
      </c>
    </row>
    <row r="4" spans="1:12" x14ac:dyDescent="0.2">
      <c r="B4" s="30" t="s">
        <v>129</v>
      </c>
    </row>
    <row r="5" spans="1:12" x14ac:dyDescent="0.2">
      <c r="B5" s="19" t="s">
        <v>130</v>
      </c>
    </row>
    <row r="6" spans="1:12" x14ac:dyDescent="0.2">
      <c r="A6" s="31" t="s">
        <v>69</v>
      </c>
      <c r="B6" s="30" t="s">
        <v>71</v>
      </c>
    </row>
    <row r="7" spans="1:12" x14ac:dyDescent="0.2">
      <c r="A7" s="33" t="s">
        <v>69</v>
      </c>
      <c r="B7" s="361" t="s">
        <v>72</v>
      </c>
      <c r="C7" s="361"/>
      <c r="D7" s="361"/>
      <c r="E7" s="361"/>
      <c r="F7" s="361"/>
      <c r="G7" s="361"/>
      <c r="H7" s="361"/>
      <c r="I7" s="361"/>
      <c r="J7" s="361"/>
      <c r="K7" s="361"/>
      <c r="L7" s="361"/>
    </row>
    <row r="8" spans="1:12" x14ac:dyDescent="0.2">
      <c r="A8" s="31" t="s">
        <v>69</v>
      </c>
      <c r="B8" s="30" t="s">
        <v>73</v>
      </c>
    </row>
    <row r="9" spans="1:12" ht="22.5" customHeight="1" x14ac:dyDescent="0.2">
      <c r="A9" s="33" t="s">
        <v>69</v>
      </c>
      <c r="B9" s="362" t="s">
        <v>74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</row>
    <row r="10" spans="1:12" x14ac:dyDescent="0.2">
      <c r="A10" s="31" t="s">
        <v>69</v>
      </c>
      <c r="B10" s="32" t="s">
        <v>75</v>
      </c>
    </row>
    <row r="11" spans="1:12" x14ac:dyDescent="0.2">
      <c r="B11" s="30" t="s">
        <v>76</v>
      </c>
    </row>
    <row r="12" spans="1:12" x14ac:dyDescent="0.2">
      <c r="B12" s="30" t="s">
        <v>77</v>
      </c>
    </row>
    <row r="13" spans="1:12" x14ac:dyDescent="0.2">
      <c r="B13" s="30" t="s">
        <v>78</v>
      </c>
    </row>
    <row r="14" spans="1:12" x14ac:dyDescent="0.2">
      <c r="B14" s="30" t="s">
        <v>79</v>
      </c>
    </row>
    <row r="15" spans="1:12" x14ac:dyDescent="0.2">
      <c r="B15" s="30" t="s">
        <v>80</v>
      </c>
    </row>
    <row r="16" spans="1:12" x14ac:dyDescent="0.2">
      <c r="B16" s="19" t="s">
        <v>169</v>
      </c>
    </row>
  </sheetData>
  <mergeCells count="3">
    <mergeCell ref="A1:D1"/>
    <mergeCell ref="B7:L7"/>
    <mergeCell ref="B9:L9"/>
  </mergeCells>
  <phoneticPr fontId="15" type="noConversion"/>
  <pageMargins left="0.74803149606299213" right="0.74803149606299213" top="0.98425196850393704" bottom="0.98425196850393704" header="0.19685039370078741" footer="0.19685039370078741"/>
  <pageSetup paperSize="9" scale="68" orientation="portrait" r:id="rId1"/>
  <headerFooter alignWithMargins="0">
    <oddHeader>&amp;L&amp;8Área de Personal
Servicio de organización, desarrollo y selección de personas</oddHeader>
    <oddFooter>&amp;L&amp;P/&amp;N&amp;R&amp;F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zoomScaleNormal="100" workbookViewId="0">
      <selection activeCell="G23" sqref="G23"/>
    </sheetView>
  </sheetViews>
  <sheetFormatPr baseColWidth="10" defaultColWidth="11.42578125" defaultRowHeight="11.25" x14ac:dyDescent="0.2"/>
  <cols>
    <col min="1" max="1" width="11.42578125" style="19"/>
    <col min="2" max="2" width="11.42578125" style="34"/>
    <col min="3" max="4" width="11.42578125" style="19"/>
    <col min="5" max="5" width="11.42578125" style="34"/>
    <col min="6" max="16384" width="11.42578125" style="19"/>
  </cols>
  <sheetData>
    <row r="1" spans="1:2" ht="12.75" x14ac:dyDescent="0.2">
      <c r="A1" s="363" t="s">
        <v>81</v>
      </c>
      <c r="B1" s="364"/>
    </row>
    <row r="2" spans="1:2" x14ac:dyDescent="0.2">
      <c r="A2" s="35" t="s">
        <v>82</v>
      </c>
      <c r="B2" s="36" t="s">
        <v>45</v>
      </c>
    </row>
    <row r="3" spans="1:2" x14ac:dyDescent="0.2">
      <c r="A3" s="34" t="s">
        <v>86</v>
      </c>
      <c r="B3" s="19" t="s">
        <v>170</v>
      </c>
    </row>
    <row r="4" spans="1:2" x14ac:dyDescent="0.2">
      <c r="A4" s="34" t="s">
        <v>87</v>
      </c>
      <c r="B4" s="19" t="s">
        <v>171</v>
      </c>
    </row>
    <row r="5" spans="1:2" x14ac:dyDescent="0.2">
      <c r="A5" s="34" t="s">
        <v>88</v>
      </c>
      <c r="B5" s="19" t="s">
        <v>172</v>
      </c>
    </row>
    <row r="6" spans="1:2" x14ac:dyDescent="0.2">
      <c r="A6" s="34" t="s">
        <v>89</v>
      </c>
      <c r="B6" s="19" t="s">
        <v>173</v>
      </c>
    </row>
    <row r="7" spans="1:2" x14ac:dyDescent="0.2">
      <c r="A7" s="34" t="s">
        <v>93</v>
      </c>
      <c r="B7" s="19" t="s">
        <v>92</v>
      </c>
    </row>
    <row r="8" spans="1:2" x14ac:dyDescent="0.2">
      <c r="A8" s="34" t="s">
        <v>95</v>
      </c>
      <c r="B8" s="19" t="s">
        <v>180</v>
      </c>
    </row>
    <row r="9" spans="1:2" x14ac:dyDescent="0.2">
      <c r="A9" s="34" t="s">
        <v>94</v>
      </c>
      <c r="B9" s="19" t="s">
        <v>174</v>
      </c>
    </row>
    <row r="10" spans="1:2" x14ac:dyDescent="0.2">
      <c r="A10" s="34" t="s">
        <v>96</v>
      </c>
      <c r="B10" s="19" t="s">
        <v>175</v>
      </c>
    </row>
    <row r="11" spans="1:2" x14ac:dyDescent="0.2">
      <c r="A11" s="34" t="s">
        <v>90</v>
      </c>
      <c r="B11" s="19" t="s">
        <v>176</v>
      </c>
    </row>
    <row r="12" spans="1:2" x14ac:dyDescent="0.2">
      <c r="A12" s="34" t="s">
        <v>184</v>
      </c>
      <c r="B12" s="19" t="s">
        <v>185</v>
      </c>
    </row>
    <row r="13" spans="1:2" x14ac:dyDescent="0.2">
      <c r="A13" s="34" t="s">
        <v>128</v>
      </c>
      <c r="B13" s="19" t="s">
        <v>177</v>
      </c>
    </row>
    <row r="14" spans="1:2" x14ac:dyDescent="0.2">
      <c r="A14" s="34" t="s">
        <v>91</v>
      </c>
      <c r="B14" s="19" t="s">
        <v>178</v>
      </c>
    </row>
    <row r="15" spans="1:2" x14ac:dyDescent="0.2">
      <c r="A15" s="34" t="s">
        <v>97</v>
      </c>
      <c r="B15" s="19" t="s">
        <v>179</v>
      </c>
    </row>
    <row r="16" spans="1:2" x14ac:dyDescent="0.2">
      <c r="A16" s="34"/>
      <c r="B16" s="19"/>
    </row>
    <row r="18" spans="1:3" ht="12.75" x14ac:dyDescent="0.2">
      <c r="A18" s="363" t="s">
        <v>159</v>
      </c>
      <c r="B18" s="364"/>
    </row>
    <row r="20" spans="1:3" s="117" customFormat="1" ht="12.75" x14ac:dyDescent="0.2">
      <c r="A20" s="37" t="s">
        <v>160</v>
      </c>
      <c r="B20" s="38" t="s">
        <v>98</v>
      </c>
    </row>
    <row r="21" spans="1:3" s="117" customFormat="1" ht="12.75" x14ac:dyDescent="0.2">
      <c r="A21" s="19"/>
      <c r="B21" s="34" t="s">
        <v>99</v>
      </c>
    </row>
    <row r="22" spans="1:3" s="117" customFormat="1" ht="12.75" x14ac:dyDescent="0.2">
      <c r="A22" s="19"/>
      <c r="B22" s="34" t="s">
        <v>100</v>
      </c>
      <c r="C22" s="117" t="s">
        <v>254</v>
      </c>
    </row>
    <row r="23" spans="1:3" s="117" customFormat="1" ht="12.75" x14ac:dyDescent="0.2">
      <c r="A23" s="19"/>
      <c r="B23" s="34" t="s">
        <v>101</v>
      </c>
      <c r="C23" s="117" t="s">
        <v>255</v>
      </c>
    </row>
    <row r="24" spans="1:3" s="117" customFormat="1" ht="12.75" x14ac:dyDescent="0.2">
      <c r="A24" s="19"/>
      <c r="B24" s="34" t="s">
        <v>102</v>
      </c>
    </row>
    <row r="25" spans="1:3" s="117" customFormat="1" ht="12.75" x14ac:dyDescent="0.2">
      <c r="A25" s="19"/>
      <c r="B25" s="34" t="s">
        <v>256</v>
      </c>
      <c r="C25" s="117" t="s">
        <v>257</v>
      </c>
    </row>
    <row r="26" spans="1:3" s="117" customFormat="1" ht="12.75" x14ac:dyDescent="0.2">
      <c r="A26" s="19"/>
      <c r="B26" s="34" t="s">
        <v>103</v>
      </c>
    </row>
    <row r="27" spans="1:3" s="117" customFormat="1" ht="12.75" x14ac:dyDescent="0.2">
      <c r="A27" s="19"/>
      <c r="B27" s="34" t="s">
        <v>161</v>
      </c>
    </row>
    <row r="28" spans="1:3" s="117" customFormat="1" ht="12.75" x14ac:dyDescent="0.2">
      <c r="A28" s="19"/>
      <c r="B28" s="34" t="s">
        <v>258</v>
      </c>
    </row>
    <row r="29" spans="1:3" s="117" customFormat="1" ht="12.75" x14ac:dyDescent="0.2">
      <c r="A29" s="19"/>
      <c r="B29" s="34" t="s">
        <v>182</v>
      </c>
    </row>
    <row r="30" spans="1:3" s="117" customFormat="1" ht="12.75" x14ac:dyDescent="0.2">
      <c r="A30" s="19"/>
      <c r="B30" s="38" t="s">
        <v>25</v>
      </c>
    </row>
    <row r="31" spans="1:3" s="117" customFormat="1" ht="12.75" x14ac:dyDescent="0.2">
      <c r="A31" s="19"/>
      <c r="B31" s="34" t="s">
        <v>104</v>
      </c>
    </row>
    <row r="32" spans="1:3" s="117" customFormat="1" ht="12.75" x14ac:dyDescent="0.2">
      <c r="A32" s="19"/>
      <c r="B32" s="38" t="s">
        <v>105</v>
      </c>
    </row>
    <row r="33" spans="1:3" s="117" customFormat="1" ht="12.75" x14ac:dyDescent="0.2">
      <c r="A33" s="19"/>
      <c r="B33" s="34" t="s">
        <v>106</v>
      </c>
    </row>
    <row r="34" spans="1:3" s="117" customFormat="1" ht="12.75" x14ac:dyDescent="0.2">
      <c r="A34" s="37" t="s">
        <v>162</v>
      </c>
      <c r="B34" s="38" t="s">
        <v>107</v>
      </c>
    </row>
    <row r="35" spans="1:3" s="117" customFormat="1" ht="12.75" x14ac:dyDescent="0.2">
      <c r="A35" s="19"/>
      <c r="B35" s="34" t="s">
        <v>108</v>
      </c>
    </row>
    <row r="36" spans="1:3" s="117" customFormat="1" ht="12.75" x14ac:dyDescent="0.2">
      <c r="A36" s="19"/>
      <c r="B36" s="34" t="s">
        <v>109</v>
      </c>
    </row>
    <row r="37" spans="1:3" s="117" customFormat="1" ht="12.75" x14ac:dyDescent="0.2">
      <c r="A37" s="19"/>
      <c r="B37" s="34" t="s">
        <v>259</v>
      </c>
      <c r="C37" s="117" t="s">
        <v>260</v>
      </c>
    </row>
    <row r="38" spans="1:3" s="117" customFormat="1" ht="12.75" x14ac:dyDescent="0.2">
      <c r="A38" s="19"/>
      <c r="B38" s="34" t="s">
        <v>110</v>
      </c>
    </row>
    <row r="39" spans="1:3" s="117" customFormat="1" ht="12.75" x14ac:dyDescent="0.2">
      <c r="A39" s="19"/>
      <c r="B39" s="34" t="s">
        <v>154</v>
      </c>
    </row>
    <row r="40" spans="1:3" s="117" customFormat="1" ht="12.75" x14ac:dyDescent="0.2">
      <c r="A40" s="19"/>
      <c r="B40" s="38" t="s">
        <v>26</v>
      </c>
    </row>
    <row r="41" spans="1:3" s="117" customFormat="1" ht="12.75" x14ac:dyDescent="0.2">
      <c r="A41" s="19"/>
      <c r="B41" s="34" t="s">
        <v>111</v>
      </c>
    </row>
    <row r="42" spans="1:3" s="117" customFormat="1" ht="12.75" x14ac:dyDescent="0.2">
      <c r="A42" s="19"/>
      <c r="B42" s="34" t="s">
        <v>112</v>
      </c>
    </row>
    <row r="43" spans="1:3" s="117" customFormat="1" ht="12.75" x14ac:dyDescent="0.2">
      <c r="A43" s="19"/>
      <c r="B43" s="34" t="s">
        <v>261</v>
      </c>
    </row>
    <row r="44" spans="1:3" s="117" customFormat="1" ht="12.75" x14ac:dyDescent="0.2">
      <c r="A44" s="19"/>
      <c r="B44" s="38" t="s">
        <v>113</v>
      </c>
    </row>
    <row r="45" spans="1:3" s="117" customFormat="1" ht="12.75" x14ac:dyDescent="0.2">
      <c r="A45" s="19"/>
      <c r="B45" s="34" t="s">
        <v>114</v>
      </c>
    </row>
    <row r="46" spans="1:3" s="117" customFormat="1" ht="12.75" x14ac:dyDescent="0.2">
      <c r="A46" s="37" t="s">
        <v>163</v>
      </c>
      <c r="B46" s="38" t="s">
        <v>115</v>
      </c>
    </row>
    <row r="47" spans="1:3" s="117" customFormat="1" ht="12.75" x14ac:dyDescent="0.2">
      <c r="A47" s="19"/>
      <c r="B47" s="34" t="s">
        <v>116</v>
      </c>
    </row>
    <row r="48" spans="1:3" s="117" customFormat="1" ht="12.75" x14ac:dyDescent="0.2">
      <c r="A48" s="19"/>
      <c r="B48" s="34" t="s">
        <v>155</v>
      </c>
    </row>
    <row r="49" spans="1:2" s="117" customFormat="1" ht="12.75" x14ac:dyDescent="0.2">
      <c r="A49" s="19"/>
      <c r="B49" s="34" t="s">
        <v>117</v>
      </c>
    </row>
    <row r="50" spans="1:2" s="117" customFormat="1" ht="12.75" x14ac:dyDescent="0.2">
      <c r="A50" s="19"/>
      <c r="B50" s="34" t="s">
        <v>118</v>
      </c>
    </row>
    <row r="51" spans="1:2" s="117" customFormat="1" ht="12.75" x14ac:dyDescent="0.2">
      <c r="A51" s="19"/>
      <c r="B51" s="34" t="s">
        <v>156</v>
      </c>
    </row>
    <row r="52" spans="1:2" s="117" customFormat="1" ht="12.75" x14ac:dyDescent="0.2">
      <c r="A52" s="19"/>
      <c r="B52" s="34" t="s">
        <v>262</v>
      </c>
    </row>
    <row r="53" spans="1:2" s="117" customFormat="1" ht="12.75" x14ac:dyDescent="0.2">
      <c r="A53" s="19"/>
      <c r="B53" s="38" t="s">
        <v>119</v>
      </c>
    </row>
    <row r="54" spans="1:2" s="117" customFormat="1" ht="12.75" x14ac:dyDescent="0.2">
      <c r="A54" s="19"/>
      <c r="B54" s="34" t="s">
        <v>120</v>
      </c>
    </row>
    <row r="55" spans="1:2" s="117" customFormat="1" ht="12.75" x14ac:dyDescent="0.2">
      <c r="A55" s="37" t="s">
        <v>164</v>
      </c>
      <c r="B55" s="38" t="s">
        <v>121</v>
      </c>
    </row>
    <row r="56" spans="1:2" s="117" customFormat="1" ht="12.75" x14ac:dyDescent="0.2">
      <c r="A56" s="19"/>
      <c r="B56" s="34" t="s">
        <v>157</v>
      </c>
    </row>
    <row r="57" spans="1:2" s="117" customFormat="1" ht="12.75" x14ac:dyDescent="0.2">
      <c r="A57" s="19"/>
      <c r="B57" s="34" t="s">
        <v>122</v>
      </c>
    </row>
    <row r="58" spans="1:2" s="117" customFormat="1" ht="12.75" x14ac:dyDescent="0.2">
      <c r="A58" s="37" t="s">
        <v>123</v>
      </c>
      <c r="B58" s="38" t="s">
        <v>124</v>
      </c>
    </row>
    <row r="59" spans="1:2" s="117" customFormat="1" ht="12.75" x14ac:dyDescent="0.2">
      <c r="A59" s="19"/>
      <c r="B59" s="34" t="s">
        <v>125</v>
      </c>
    </row>
    <row r="60" spans="1:2" x14ac:dyDescent="0.2">
      <c r="A60" s="37"/>
      <c r="B60" s="38"/>
    </row>
    <row r="62" spans="1:2" ht="12.75" x14ac:dyDescent="0.2">
      <c r="A62" s="363" t="s">
        <v>213</v>
      </c>
      <c r="B62" s="364"/>
    </row>
    <row r="63" spans="1:2" x14ac:dyDescent="0.2">
      <c r="A63" s="35" t="s">
        <v>82</v>
      </c>
      <c r="B63" s="36" t="s">
        <v>45</v>
      </c>
    </row>
    <row r="64" spans="1:2" x14ac:dyDescent="0.2">
      <c r="A64" s="62" t="s">
        <v>214</v>
      </c>
      <c r="B64" s="34" t="s">
        <v>187</v>
      </c>
    </row>
    <row r="65" spans="1:2" x14ac:dyDescent="0.2">
      <c r="A65" s="62" t="s">
        <v>215</v>
      </c>
      <c r="B65" s="34" t="s">
        <v>188</v>
      </c>
    </row>
    <row r="66" spans="1:2" x14ac:dyDescent="0.2">
      <c r="A66" s="62" t="s">
        <v>216</v>
      </c>
      <c r="B66" s="34" t="s">
        <v>189</v>
      </c>
    </row>
    <row r="67" spans="1:2" x14ac:dyDescent="0.2">
      <c r="A67" s="62" t="s">
        <v>217</v>
      </c>
      <c r="B67" s="34" t="s">
        <v>190</v>
      </c>
    </row>
    <row r="68" spans="1:2" x14ac:dyDescent="0.2">
      <c r="A68" s="62" t="s">
        <v>246</v>
      </c>
      <c r="B68" s="34" t="s">
        <v>245</v>
      </c>
    </row>
    <row r="69" spans="1:2" x14ac:dyDescent="0.2">
      <c r="A69" s="62" t="s">
        <v>218</v>
      </c>
      <c r="B69" s="34" t="s">
        <v>191</v>
      </c>
    </row>
    <row r="70" spans="1:2" x14ac:dyDescent="0.2">
      <c r="A70" s="62" t="s">
        <v>219</v>
      </c>
      <c r="B70" s="34" t="s">
        <v>192</v>
      </c>
    </row>
    <row r="71" spans="1:2" x14ac:dyDescent="0.2">
      <c r="A71" s="62" t="s">
        <v>220</v>
      </c>
      <c r="B71" s="34" t="s">
        <v>193</v>
      </c>
    </row>
    <row r="72" spans="1:2" x14ac:dyDescent="0.2">
      <c r="A72" s="62" t="s">
        <v>221</v>
      </c>
      <c r="B72" s="34" t="s">
        <v>194</v>
      </c>
    </row>
    <row r="73" spans="1:2" x14ac:dyDescent="0.2">
      <c r="A73" s="62" t="s">
        <v>222</v>
      </c>
      <c r="B73" s="34" t="s">
        <v>195</v>
      </c>
    </row>
    <row r="74" spans="1:2" x14ac:dyDescent="0.2">
      <c r="A74" s="62" t="s">
        <v>223</v>
      </c>
      <c r="B74" s="34" t="s">
        <v>196</v>
      </c>
    </row>
    <row r="75" spans="1:2" x14ac:dyDescent="0.2">
      <c r="A75" s="62" t="s">
        <v>224</v>
      </c>
      <c r="B75" s="34" t="s">
        <v>197</v>
      </c>
    </row>
    <row r="76" spans="1:2" x14ac:dyDescent="0.2">
      <c r="A76" s="62" t="s">
        <v>225</v>
      </c>
      <c r="B76" s="34" t="s">
        <v>198</v>
      </c>
    </row>
    <row r="77" spans="1:2" x14ac:dyDescent="0.2">
      <c r="A77" s="62" t="s">
        <v>226</v>
      </c>
      <c r="B77" s="34" t="s">
        <v>199</v>
      </c>
    </row>
    <row r="78" spans="1:2" x14ac:dyDescent="0.2">
      <c r="A78" s="62" t="s">
        <v>227</v>
      </c>
      <c r="B78" s="34" t="s">
        <v>200</v>
      </c>
    </row>
    <row r="79" spans="1:2" x14ac:dyDescent="0.2">
      <c r="A79" s="62" t="s">
        <v>228</v>
      </c>
      <c r="B79" s="34" t="s">
        <v>201</v>
      </c>
    </row>
    <row r="80" spans="1:2" x14ac:dyDescent="0.2">
      <c r="A80" s="62" t="s">
        <v>250</v>
      </c>
      <c r="B80" s="34" t="s">
        <v>249</v>
      </c>
    </row>
    <row r="81" spans="1:2" x14ac:dyDescent="0.2">
      <c r="A81" s="62" t="s">
        <v>229</v>
      </c>
      <c r="B81" s="34" t="s">
        <v>202</v>
      </c>
    </row>
    <row r="82" spans="1:2" x14ac:dyDescent="0.2">
      <c r="A82" s="62" t="s">
        <v>230</v>
      </c>
      <c r="B82" s="34" t="s">
        <v>203</v>
      </c>
    </row>
    <row r="83" spans="1:2" x14ac:dyDescent="0.2">
      <c r="A83" s="62" t="s">
        <v>231</v>
      </c>
      <c r="B83" s="34" t="s">
        <v>204</v>
      </c>
    </row>
    <row r="84" spans="1:2" x14ac:dyDescent="0.2">
      <c r="A84" s="62" t="s">
        <v>232</v>
      </c>
      <c r="B84" s="34" t="s">
        <v>205</v>
      </c>
    </row>
    <row r="85" spans="1:2" x14ac:dyDescent="0.2">
      <c r="A85" s="62" t="s">
        <v>233</v>
      </c>
      <c r="B85" s="34" t="s">
        <v>206</v>
      </c>
    </row>
    <row r="86" spans="1:2" x14ac:dyDescent="0.2">
      <c r="A86" s="62" t="s">
        <v>234</v>
      </c>
      <c r="B86" s="34" t="s">
        <v>207</v>
      </c>
    </row>
    <row r="87" spans="1:2" x14ac:dyDescent="0.2">
      <c r="A87" s="62" t="s">
        <v>244</v>
      </c>
      <c r="B87" s="34" t="s">
        <v>243</v>
      </c>
    </row>
    <row r="88" spans="1:2" x14ac:dyDescent="0.2">
      <c r="A88" s="62" t="s">
        <v>235</v>
      </c>
      <c r="B88" s="34" t="s">
        <v>208</v>
      </c>
    </row>
    <row r="89" spans="1:2" x14ac:dyDescent="0.2">
      <c r="A89" s="62" t="s">
        <v>236</v>
      </c>
      <c r="B89" s="34" t="s">
        <v>209</v>
      </c>
    </row>
    <row r="90" spans="1:2" x14ac:dyDescent="0.2">
      <c r="A90" s="62" t="s">
        <v>237</v>
      </c>
      <c r="B90" s="34" t="s">
        <v>210</v>
      </c>
    </row>
    <row r="91" spans="1:2" x14ac:dyDescent="0.2">
      <c r="A91" s="62" t="s">
        <v>253</v>
      </c>
      <c r="B91" s="34" t="s">
        <v>252</v>
      </c>
    </row>
    <row r="92" spans="1:2" x14ac:dyDescent="0.2">
      <c r="A92" s="62" t="s">
        <v>238</v>
      </c>
      <c r="B92" s="34" t="s">
        <v>211</v>
      </c>
    </row>
    <row r="93" spans="1:2" x14ac:dyDescent="0.2">
      <c r="A93" s="62" t="s">
        <v>239</v>
      </c>
      <c r="B93" s="34" t="s">
        <v>212</v>
      </c>
    </row>
  </sheetData>
  <mergeCells count="3">
    <mergeCell ref="A1:B1"/>
    <mergeCell ref="A18:B18"/>
    <mergeCell ref="A62:B62"/>
  </mergeCells>
  <pageMargins left="0.74803149606299213" right="0.74803149606299213" top="0.98425196850393704" bottom="0.98425196850393704" header="0.19685039370078741" footer="0.19685039370078741"/>
  <pageSetup paperSize="8" orientation="portrait" r:id="rId1"/>
  <headerFooter alignWithMargins="0">
    <oddHeader>&amp;L&amp;8Área de Personal
Servicio de organización, desarrollo y selección de personas</oddHeader>
    <oddFooter>&amp;L&amp;P/&amp;N&amp;R&amp;F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PDI</vt:lpstr>
      <vt:lpstr>PAS</vt:lpstr>
      <vt:lpstr>Personal Técnico e Investigador</vt:lpstr>
      <vt:lpstr>Observaciones</vt:lpstr>
      <vt:lpstr>Categorías</vt:lpstr>
      <vt:lpstr>Categorías!Área_de_impresión</vt:lpstr>
      <vt:lpstr>PAS!Área_de_impresión</vt:lpstr>
      <vt:lpstr>PDI!Área_de_impresión</vt:lpstr>
      <vt:lpstr>'Personal Técnico e Investigador'!Área_de_impresión</vt:lpstr>
    </vt:vector>
  </TitlesOfParts>
  <Company>UCA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Revuelta</dc:creator>
  <cp:lastModifiedBy>Usuario</cp:lastModifiedBy>
  <cp:lastPrinted>2023-01-13T08:27:24Z</cp:lastPrinted>
  <dcterms:created xsi:type="dcterms:W3CDTF">2012-01-26T11:44:11Z</dcterms:created>
  <dcterms:modified xsi:type="dcterms:W3CDTF">2023-01-13T08:27:56Z</dcterms:modified>
</cp:coreProperties>
</file>