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EVOLUCIÓN DE PLANTILLA\2023\08_AGOSTO\"/>
    </mc:Choice>
  </mc:AlternateContent>
  <xr:revisionPtr revIDLastSave="0" documentId="13_ncr:1_{99E17524-9B1A-4E40-9B15-626855346577}" xr6:coauthVersionLast="47" xr6:coauthVersionMax="47" xr10:uidLastSave="{00000000-0000-0000-0000-000000000000}"/>
  <bookViews>
    <workbookView xWindow="-120" yWindow="-120" windowWidth="30960" windowHeight="16920" tabRatio="579" activeTab="2" xr2:uid="{00000000-000D-0000-FFFF-FFFF00000000}"/>
  </bookViews>
  <sheets>
    <sheet name="PDI" sheetId="2" r:id="rId1"/>
    <sheet name="PAS" sheetId="1" r:id="rId2"/>
    <sheet name="Personal Técnico e Investigador" sheetId="5" r:id="rId3"/>
    <sheet name="Observaciones" sheetId="4" r:id="rId4"/>
    <sheet name="Categorías" sheetId="6" r:id="rId5"/>
  </sheets>
  <definedNames>
    <definedName name="_xlnm.Print_Area" localSheetId="4">Categorías!$A$1:$E$85</definedName>
    <definedName name="_xlnm.Print_Area" localSheetId="1">PAS!$A$1:$BS$39</definedName>
    <definedName name="_xlnm.Print_Area" localSheetId="0">PDI!$A$1:$CH$32</definedName>
    <definedName name="_xlnm.Print_Area" localSheetId="2">'Personal Técnico e Investigador'!$B$1:$BR$46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45" i="5" l="1"/>
  <c r="BR44" i="5"/>
  <c r="BR43" i="5"/>
  <c r="BR42" i="5"/>
  <c r="BR41" i="5"/>
  <c r="BR40" i="5"/>
  <c r="BR39" i="5"/>
  <c r="BR38" i="5"/>
  <c r="BR37" i="5"/>
  <c r="BR36" i="5"/>
  <c r="BR35" i="5"/>
  <c r="BR34" i="5"/>
  <c r="BR33" i="5"/>
  <c r="BR32" i="5"/>
  <c r="BR31" i="5"/>
  <c r="BR30" i="5"/>
  <c r="BR29" i="5"/>
  <c r="BR28" i="5"/>
  <c r="BR27" i="5"/>
  <c r="BR26" i="5"/>
  <c r="BR25" i="5"/>
  <c r="BR24" i="5"/>
  <c r="BR23" i="5"/>
  <c r="BR22" i="5"/>
  <c r="BR21" i="5"/>
  <c r="BR20" i="5"/>
  <c r="BR19" i="5"/>
  <c r="BR18" i="5"/>
  <c r="BR17" i="5"/>
  <c r="BR16" i="5"/>
  <c r="BR15" i="5"/>
  <c r="BR14" i="5"/>
  <c r="BR13" i="5"/>
  <c r="BR12" i="5"/>
  <c r="BR11" i="5"/>
  <c r="BR10" i="5"/>
  <c r="BR9" i="5"/>
  <c r="BR8" i="5"/>
  <c r="BR7" i="5"/>
  <c r="BR6" i="5"/>
  <c r="BR5" i="5"/>
  <c r="BR4" i="5"/>
  <c r="BQ45" i="5"/>
  <c r="BQ44" i="5"/>
  <c r="BQ43" i="5"/>
  <c r="BQ42" i="5"/>
  <c r="BQ41" i="5"/>
  <c r="BQ40" i="5"/>
  <c r="BQ39" i="5"/>
  <c r="BQ38" i="5"/>
  <c r="BQ37" i="5"/>
  <c r="BQ36" i="5"/>
  <c r="BQ35" i="5"/>
  <c r="BQ34" i="5"/>
  <c r="BQ33" i="5"/>
  <c r="BQ32" i="5"/>
  <c r="BQ31" i="5"/>
  <c r="BQ30" i="5"/>
  <c r="BQ29" i="5"/>
  <c r="BQ28" i="5"/>
  <c r="BQ27" i="5"/>
  <c r="BQ26" i="5"/>
  <c r="BQ25" i="5"/>
  <c r="BQ24" i="5"/>
  <c r="BQ23" i="5"/>
  <c r="BQ22" i="5"/>
  <c r="BQ21" i="5"/>
  <c r="BQ20" i="5"/>
  <c r="BQ19" i="5"/>
  <c r="BQ18" i="5"/>
  <c r="BQ17" i="5"/>
  <c r="BQ16" i="5"/>
  <c r="BQ15" i="5"/>
  <c r="BQ14" i="5"/>
  <c r="BQ13" i="5"/>
  <c r="BQ12" i="5"/>
  <c r="BQ11" i="5"/>
  <c r="BQ10" i="5"/>
  <c r="BQ9" i="5"/>
  <c r="BQ8" i="5"/>
  <c r="BQ7" i="5"/>
  <c r="BQ6" i="5"/>
  <c r="BQ5" i="5"/>
  <c r="BQ4" i="5"/>
  <c r="BQ35" i="1"/>
  <c r="BQ34" i="1"/>
  <c r="BQ33" i="1"/>
  <c r="BQ32" i="1"/>
  <c r="BQ30" i="1"/>
  <c r="BQ29" i="1"/>
  <c r="BQ28" i="1"/>
  <c r="BQ27" i="1"/>
  <c r="BQ25" i="1"/>
  <c r="BQ22" i="1"/>
  <c r="BQ21" i="1"/>
  <c r="BQ20" i="1"/>
  <c r="BQ19" i="1"/>
  <c r="BQ17" i="1"/>
  <c r="BQ16" i="1"/>
  <c r="BQ14" i="1"/>
  <c r="BQ13" i="1"/>
  <c r="BQ12" i="1"/>
  <c r="BQ11" i="1"/>
  <c r="BQ10" i="1"/>
  <c r="BQ9" i="1"/>
  <c r="BQ8" i="1"/>
  <c r="BQ7" i="1"/>
  <c r="BQ6" i="1"/>
  <c r="BQ5" i="1"/>
  <c r="BP35" i="1"/>
  <c r="BP34" i="1"/>
  <c r="BP33" i="1"/>
  <c r="BP32" i="1"/>
  <c r="BP30" i="1"/>
  <c r="BP29" i="1"/>
  <c r="BP28" i="1"/>
  <c r="BP27" i="1"/>
  <c r="BP25" i="1"/>
  <c r="BP22" i="1"/>
  <c r="BP21" i="1"/>
  <c r="BP20" i="1"/>
  <c r="BP19" i="1"/>
  <c r="BP17" i="1"/>
  <c r="BP16" i="1"/>
  <c r="BP14" i="1"/>
  <c r="BP13" i="1"/>
  <c r="BP12" i="1"/>
  <c r="BP11" i="1"/>
  <c r="BP10" i="1"/>
  <c r="BP9" i="1"/>
  <c r="BP8" i="1"/>
  <c r="BP7" i="1"/>
  <c r="BP6" i="1"/>
  <c r="BP5" i="1"/>
  <c r="CG29" i="2"/>
  <c r="CG28" i="2"/>
  <c r="CG27" i="2"/>
  <c r="CG26" i="2"/>
  <c r="CG25" i="2"/>
  <c r="CG24" i="2"/>
  <c r="CG23" i="2"/>
  <c r="CG22" i="2"/>
  <c r="CG21" i="2"/>
  <c r="CG20" i="2"/>
  <c r="CG19" i="2"/>
  <c r="CG18" i="2"/>
  <c r="CG17" i="2"/>
  <c r="CG16" i="2"/>
  <c r="CG15" i="2"/>
  <c r="CG14" i="2"/>
  <c r="CG13" i="2"/>
  <c r="CG12" i="2"/>
  <c r="CG10" i="2"/>
  <c r="CG9" i="2"/>
  <c r="CG8" i="2"/>
  <c r="CG7" i="2"/>
  <c r="CG6" i="2"/>
  <c r="CG5" i="2"/>
  <c r="CG4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17" i="2"/>
  <c r="CF16" i="2"/>
  <c r="CF15" i="2"/>
  <c r="CF14" i="2"/>
  <c r="CF13" i="2"/>
  <c r="CF12" i="2"/>
  <c r="CF10" i="2"/>
  <c r="CF9" i="2"/>
  <c r="CF8" i="2"/>
  <c r="CF7" i="2"/>
  <c r="CF6" i="2"/>
  <c r="CF5" i="2"/>
  <c r="CF4" i="2"/>
  <c r="CE29" i="2"/>
  <c r="CE28" i="2"/>
  <c r="CE27" i="2"/>
  <c r="CE26" i="2"/>
  <c r="CE25" i="2"/>
  <c r="CE24" i="2"/>
  <c r="CE23" i="2"/>
  <c r="CE22" i="2"/>
  <c r="CE21" i="2"/>
  <c r="CE20" i="2"/>
  <c r="CE19" i="2"/>
  <c r="CE18" i="2"/>
  <c r="CE17" i="2"/>
  <c r="CE16" i="2"/>
  <c r="CE15" i="2"/>
  <c r="CE14" i="2"/>
  <c r="CE13" i="2"/>
  <c r="CE12" i="2"/>
  <c r="CE10" i="2"/>
  <c r="CE9" i="2"/>
  <c r="CE8" i="2"/>
  <c r="CE7" i="2"/>
  <c r="CE6" i="2"/>
  <c r="CE5" i="2"/>
  <c r="CE4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CD13" i="2"/>
  <c r="CD12" i="2"/>
  <c r="CD10" i="2"/>
  <c r="CD9" i="2"/>
  <c r="CD8" i="2"/>
  <c r="CD7" i="2"/>
  <c r="CD6" i="2"/>
  <c r="CD5" i="2"/>
  <c r="CD4" i="2"/>
  <c r="AH46" i="5" l="1"/>
  <c r="V26" i="1" l="1"/>
  <c r="W26" i="1"/>
  <c r="V27" i="1"/>
  <c r="V28" i="1"/>
  <c r="AA30" i="2" l="1"/>
  <c r="X30" i="2"/>
  <c r="V30" i="2"/>
  <c r="Z29" i="2"/>
  <c r="Y29" i="2" s="1"/>
  <c r="W29" i="2"/>
  <c r="Z28" i="2"/>
  <c r="W28" i="2" s="1"/>
  <c r="Y28" i="2"/>
  <c r="Z27" i="2"/>
  <c r="Y27" i="2" s="1"/>
  <c r="Z26" i="2"/>
  <c r="Y26" i="2"/>
  <c r="W26" i="2"/>
  <c r="Z25" i="2"/>
  <c r="Y25" i="2" s="1"/>
  <c r="W25" i="2"/>
  <c r="Z24" i="2"/>
  <c r="Y24" i="2"/>
  <c r="W24" i="2"/>
  <c r="Z23" i="2"/>
  <c r="Y23" i="2" s="1"/>
  <c r="Z22" i="2"/>
  <c r="Y22" i="2" s="1"/>
  <c r="Z21" i="2"/>
  <c r="Y21" i="2"/>
  <c r="W21" i="2"/>
  <c r="Z20" i="2"/>
  <c r="Y20" i="2"/>
  <c r="W20" i="2"/>
  <c r="Z19" i="2"/>
  <c r="Y19" i="2" s="1"/>
  <c r="Z18" i="2"/>
  <c r="W18" i="2" s="1"/>
  <c r="Y18" i="2"/>
  <c r="Z17" i="2"/>
  <c r="Y17" i="2" s="1"/>
  <c r="W17" i="2"/>
  <c r="Z16" i="2"/>
  <c r="Y16" i="2" s="1"/>
  <c r="Z15" i="2"/>
  <c r="Y15" i="2" s="1"/>
  <c r="Z14" i="2"/>
  <c r="Y14" i="2"/>
  <c r="W14" i="2"/>
  <c r="Z13" i="2"/>
  <c r="W13" i="2" s="1"/>
  <c r="Z12" i="2"/>
  <c r="Y12" i="2"/>
  <c r="W12" i="2"/>
  <c r="AA11" i="2"/>
  <c r="AA31" i="2" s="1"/>
  <c r="X11" i="2"/>
  <c r="X31" i="2" s="1"/>
  <c r="V11" i="2"/>
  <c r="V31" i="2" s="1"/>
  <c r="Z10" i="2"/>
  <c r="Y10" i="2"/>
  <c r="W10" i="2"/>
  <c r="Z9" i="2"/>
  <c r="W9" i="2" s="1"/>
  <c r="Z8" i="2"/>
  <c r="Y8" i="2" s="1"/>
  <c r="Z7" i="2"/>
  <c r="Y7" i="2"/>
  <c r="W7" i="2"/>
  <c r="Z6" i="2"/>
  <c r="Y6" i="2"/>
  <c r="W6" i="2"/>
  <c r="Z5" i="2"/>
  <c r="Y5" i="2"/>
  <c r="W5" i="2"/>
  <c r="Z4" i="2"/>
  <c r="Z11" i="2" s="1"/>
  <c r="T36" i="1"/>
  <c r="R36" i="1"/>
  <c r="R37" i="1" s="1"/>
  <c r="V35" i="1"/>
  <c r="U35" i="1" s="1"/>
  <c r="V34" i="1"/>
  <c r="U34" i="1" s="1"/>
  <c r="V33" i="1"/>
  <c r="S33" i="1" s="1"/>
  <c r="U33" i="1"/>
  <c r="V32" i="1"/>
  <c r="S32" i="1" s="1"/>
  <c r="T31" i="1"/>
  <c r="R31" i="1"/>
  <c r="V30" i="1"/>
  <c r="U30" i="1" s="1"/>
  <c r="S30" i="1"/>
  <c r="V29" i="1"/>
  <c r="U29" i="1" s="1"/>
  <c r="V31" i="1"/>
  <c r="U28" i="1"/>
  <c r="U27" i="1"/>
  <c r="T26" i="1"/>
  <c r="R26" i="1"/>
  <c r="V25" i="1"/>
  <c r="U25" i="1" s="1"/>
  <c r="T24" i="1"/>
  <c r="T23" i="1"/>
  <c r="R23" i="1"/>
  <c r="V22" i="1"/>
  <c r="S22" i="1" s="1"/>
  <c r="V21" i="1"/>
  <c r="S21" i="1" s="1"/>
  <c r="U21" i="1"/>
  <c r="V20" i="1"/>
  <c r="U20" i="1"/>
  <c r="S20" i="1"/>
  <c r="V19" i="1"/>
  <c r="V18" i="1"/>
  <c r="S18" i="1" s="1"/>
  <c r="V17" i="1"/>
  <c r="U17" i="1" s="1"/>
  <c r="V16" i="1"/>
  <c r="S16" i="1" s="1"/>
  <c r="T15" i="1"/>
  <c r="U15" i="1" s="1"/>
  <c r="R15" i="1"/>
  <c r="V14" i="1"/>
  <c r="S14" i="1" s="1"/>
  <c r="U14" i="1"/>
  <c r="V13" i="1"/>
  <c r="U13" i="1" s="1"/>
  <c r="S13" i="1"/>
  <c r="V12" i="1"/>
  <c r="S12" i="1" s="1"/>
  <c r="V11" i="1"/>
  <c r="U11" i="1" s="1"/>
  <c r="V10" i="1"/>
  <c r="S10" i="1" s="1"/>
  <c r="U10" i="1"/>
  <c r="V9" i="1"/>
  <c r="U9" i="1" s="1"/>
  <c r="V8" i="1"/>
  <c r="U8" i="1"/>
  <c r="S8" i="1"/>
  <c r="V7" i="1"/>
  <c r="S7" i="1" s="1"/>
  <c r="U7" i="1"/>
  <c r="V6" i="1"/>
  <c r="S6" i="1" s="1"/>
  <c r="U6" i="1"/>
  <c r="V5" i="1"/>
  <c r="V15" i="1" s="1"/>
  <c r="U5" i="1"/>
  <c r="S5" i="1"/>
  <c r="Y9" i="2" l="1"/>
  <c r="Y13" i="2"/>
  <c r="W16" i="2"/>
  <c r="Z30" i="2"/>
  <c r="Y30" i="2" s="1"/>
  <c r="W22" i="2"/>
  <c r="Z31" i="2"/>
  <c r="Y31" i="2" s="1"/>
  <c r="Y11" i="2"/>
  <c r="W31" i="2"/>
  <c r="W30" i="2"/>
  <c r="W11" i="2"/>
  <c r="W4" i="2"/>
  <c r="W8" i="2"/>
  <c r="W15" i="2"/>
  <c r="W19" i="2"/>
  <c r="W23" i="2"/>
  <c r="W27" i="2"/>
  <c r="Y4" i="2"/>
  <c r="U12" i="1"/>
  <c r="U16" i="1"/>
  <c r="U22" i="1"/>
  <c r="S9" i="1"/>
  <c r="U18" i="1"/>
  <c r="S29" i="1"/>
  <c r="S34" i="1"/>
  <c r="V23" i="1"/>
  <c r="V24" i="1" s="1"/>
  <c r="R24" i="1"/>
  <c r="S24" i="1" s="1"/>
  <c r="S23" i="1"/>
  <c r="S11" i="1"/>
  <c r="V37" i="1"/>
  <c r="S37" i="1" s="1"/>
  <c r="V36" i="1"/>
  <c r="S36" i="1" s="1"/>
  <c r="S27" i="1"/>
  <c r="U31" i="1"/>
  <c r="U32" i="1"/>
  <c r="T37" i="1"/>
  <c r="T38" i="1" s="1"/>
  <c r="U24" i="1"/>
  <c r="S26" i="1"/>
  <c r="U26" i="1"/>
  <c r="S31" i="1"/>
  <c r="S15" i="1"/>
  <c r="S17" i="1"/>
  <c r="S35" i="1"/>
  <c r="S28" i="1"/>
  <c r="S25" i="1"/>
  <c r="V38" i="1" l="1"/>
  <c r="U38" i="1" s="1"/>
  <c r="R38" i="1"/>
  <c r="U37" i="1"/>
  <c r="U36" i="1"/>
  <c r="U23" i="1"/>
  <c r="S38" i="1"/>
  <c r="BP36" i="1" l="1"/>
  <c r="T48" i="2" l="1"/>
  <c r="T20" i="2" l="1"/>
  <c r="R4" i="5" l="1"/>
  <c r="H26" i="5" l="1"/>
  <c r="E26" i="5" s="1"/>
  <c r="H27" i="5"/>
  <c r="G27" i="5" s="1"/>
  <c r="H28" i="5"/>
  <c r="G28" i="5" s="1"/>
  <c r="F46" i="5"/>
  <c r="D46" i="5"/>
  <c r="H45" i="5"/>
  <c r="E45" i="5" s="1"/>
  <c r="H44" i="5"/>
  <c r="G44" i="5" s="1"/>
  <c r="H43" i="5"/>
  <c r="G43" i="5" s="1"/>
  <c r="H42" i="5"/>
  <c r="G42" i="5" s="1"/>
  <c r="H41" i="5"/>
  <c r="E41" i="5" s="1"/>
  <c r="H40" i="5"/>
  <c r="G40" i="5" s="1"/>
  <c r="H39" i="5"/>
  <c r="G39" i="5" s="1"/>
  <c r="E39" i="5"/>
  <c r="H38" i="5"/>
  <c r="G38" i="5" s="1"/>
  <c r="H37" i="5"/>
  <c r="E37" i="5" s="1"/>
  <c r="G37" i="5"/>
  <c r="H36" i="5"/>
  <c r="G36" i="5" s="1"/>
  <c r="H35" i="5"/>
  <c r="G35" i="5" s="1"/>
  <c r="E35" i="5"/>
  <c r="H34" i="5"/>
  <c r="G34" i="5" s="1"/>
  <c r="E34" i="5"/>
  <c r="H33" i="5"/>
  <c r="E33" i="5" s="1"/>
  <c r="G33" i="5"/>
  <c r="H32" i="5"/>
  <c r="G32" i="5" s="1"/>
  <c r="H31" i="5"/>
  <c r="G31" i="5"/>
  <c r="E31" i="5"/>
  <c r="H30" i="5"/>
  <c r="G30" i="5" s="1"/>
  <c r="E30" i="5"/>
  <c r="H29" i="5"/>
  <c r="E29" i="5" s="1"/>
  <c r="G29" i="5"/>
  <c r="H25" i="5"/>
  <c r="E25" i="5" s="1"/>
  <c r="G25" i="5"/>
  <c r="H24" i="5"/>
  <c r="G24" i="5" s="1"/>
  <c r="H23" i="5"/>
  <c r="E23" i="5" s="1"/>
  <c r="H22" i="5"/>
  <c r="E22" i="5" s="1"/>
  <c r="H21" i="5"/>
  <c r="G21" i="5" s="1"/>
  <c r="E21" i="5"/>
  <c r="H20" i="5"/>
  <c r="G20" i="5" s="1"/>
  <c r="H19" i="5"/>
  <c r="E19" i="5" s="1"/>
  <c r="H18" i="5"/>
  <c r="G18" i="5" s="1"/>
  <c r="H17" i="5"/>
  <c r="E17" i="5" s="1"/>
  <c r="H16" i="5"/>
  <c r="G16" i="5" s="1"/>
  <c r="H15" i="5"/>
  <c r="E15" i="5" s="1"/>
  <c r="G15" i="5"/>
  <c r="H14" i="5"/>
  <c r="E14" i="5" s="1"/>
  <c r="G14" i="5"/>
  <c r="H13" i="5"/>
  <c r="G13" i="5" s="1"/>
  <c r="H12" i="5"/>
  <c r="G12" i="5" s="1"/>
  <c r="H11" i="5"/>
  <c r="E11" i="5" s="1"/>
  <c r="H10" i="5"/>
  <c r="G10" i="5" s="1"/>
  <c r="E10" i="5"/>
  <c r="H9" i="5"/>
  <c r="E9" i="5" s="1"/>
  <c r="G9" i="5"/>
  <c r="H8" i="5"/>
  <c r="G8" i="5" s="1"/>
  <c r="H7" i="5"/>
  <c r="E7" i="5" s="1"/>
  <c r="H6" i="5"/>
  <c r="E6" i="5" s="1"/>
  <c r="H5" i="5"/>
  <c r="G5" i="5" s="1"/>
  <c r="E5" i="5"/>
  <c r="H4" i="5"/>
  <c r="G4" i="5" s="1"/>
  <c r="G36" i="1"/>
  <c r="G37" i="1" s="1"/>
  <c r="E36" i="1"/>
  <c r="E38" i="1" s="1"/>
  <c r="C36" i="1"/>
  <c r="C37" i="1" s="1"/>
  <c r="C38" i="1" l="1"/>
  <c r="G38" i="1"/>
  <c r="D38" i="1" s="1"/>
  <c r="G6" i="5"/>
  <c r="G17" i="5"/>
  <c r="G22" i="5"/>
  <c r="E43" i="5"/>
  <c r="G7" i="5"/>
  <c r="E13" i="5"/>
  <c r="E18" i="5"/>
  <c r="G23" i="5"/>
  <c r="E38" i="5"/>
  <c r="G19" i="5"/>
  <c r="G45" i="5"/>
  <c r="E40" i="5"/>
  <c r="G41" i="5"/>
  <c r="G26" i="5"/>
  <c r="G11" i="5"/>
  <c r="E42" i="5"/>
  <c r="E27" i="5"/>
  <c r="H46" i="5"/>
  <c r="E44" i="5"/>
  <c r="E28" i="5"/>
  <c r="E32" i="5"/>
  <c r="E36" i="5"/>
  <c r="E4" i="5"/>
  <c r="E8" i="5"/>
  <c r="E12" i="5"/>
  <c r="E16" i="5"/>
  <c r="E20" i="5"/>
  <c r="E24" i="5"/>
  <c r="D37" i="1"/>
  <c r="F36" i="1"/>
  <c r="E37" i="1"/>
  <c r="F37" i="1" s="1"/>
  <c r="D36" i="1"/>
  <c r="F38" i="1" l="1"/>
  <c r="E46" i="5"/>
  <c r="G46" i="5"/>
  <c r="M26" i="5" l="1"/>
  <c r="R26" i="5"/>
  <c r="W26" i="5"/>
  <c r="T26" i="5" s="1"/>
  <c r="AB26" i="5"/>
  <c r="Y26" i="5" s="1"/>
  <c r="AG26" i="5"/>
  <c r="AF26" i="5" s="1"/>
  <c r="AL26" i="5"/>
  <c r="AI26" i="5" s="1"/>
  <c r="AQ26" i="5"/>
  <c r="AN26" i="5" s="1"/>
  <c r="AV26" i="5"/>
  <c r="AS26" i="5" s="1"/>
  <c r="BA26" i="5"/>
  <c r="AZ26" i="5" s="1"/>
  <c r="BF26" i="5"/>
  <c r="BC26" i="5" s="1"/>
  <c r="BK26" i="5"/>
  <c r="BH26" i="5" s="1"/>
  <c r="BP26" i="5"/>
  <c r="BM26" i="5" s="1"/>
  <c r="M27" i="5"/>
  <c r="R27" i="5"/>
  <c r="W27" i="5"/>
  <c r="T27" i="5" s="1"/>
  <c r="AB27" i="5"/>
  <c r="Y27" i="5" s="1"/>
  <c r="AG27" i="5"/>
  <c r="AD27" i="5" s="1"/>
  <c r="AL27" i="5"/>
  <c r="AI27" i="5" s="1"/>
  <c r="AQ27" i="5"/>
  <c r="AN27" i="5" s="1"/>
  <c r="AV27" i="5"/>
  <c r="AU27" i="5" s="1"/>
  <c r="BA27" i="5"/>
  <c r="AX27" i="5" s="1"/>
  <c r="BF27" i="5"/>
  <c r="BC27" i="5" s="1"/>
  <c r="BK27" i="5"/>
  <c r="BH27" i="5" s="1"/>
  <c r="BP27" i="5"/>
  <c r="AP27" i="5" l="1"/>
  <c r="V27" i="5"/>
  <c r="AK27" i="5"/>
  <c r="AX26" i="5"/>
  <c r="BJ27" i="5"/>
  <c r="BE27" i="5"/>
  <c r="Q27" i="5"/>
  <c r="O27" i="5"/>
  <c r="O26" i="5"/>
  <c r="J27" i="5"/>
  <c r="L26" i="5"/>
  <c r="AD26" i="5"/>
  <c r="J26" i="5"/>
  <c r="BO26" i="5"/>
  <c r="AU26" i="5"/>
  <c r="AA26" i="5"/>
  <c r="AA27" i="5"/>
  <c r="BE26" i="5"/>
  <c r="AK26" i="5"/>
  <c r="Q26" i="5"/>
  <c r="BM27" i="5"/>
  <c r="AZ27" i="5"/>
  <c r="AS27" i="5"/>
  <c r="AF27" i="5"/>
  <c r="L27" i="5"/>
  <c r="BJ26" i="5"/>
  <c r="AP26" i="5"/>
  <c r="V26" i="5"/>
  <c r="BO27" i="5"/>
  <c r="BO9" i="1" l="1"/>
  <c r="BN9" i="1" l="1"/>
  <c r="BL9" i="1"/>
  <c r="BP5" i="5"/>
  <c r="CB24" i="2"/>
  <c r="AF24" i="2"/>
  <c r="AL24" i="2"/>
  <c r="AR24" i="2"/>
  <c r="AX24" i="2"/>
  <c r="AU24" i="2" s="1"/>
  <c r="BD24" i="2"/>
  <c r="BJ24" i="2"/>
  <c r="BP24" i="2"/>
  <c r="BV24" i="2"/>
  <c r="T24" i="2"/>
  <c r="N24" i="2"/>
  <c r="N25" i="2"/>
  <c r="T25" i="2"/>
  <c r="AF25" i="2"/>
  <c r="AL25" i="2"/>
  <c r="AR25" i="2"/>
  <c r="AO25" i="2" s="1"/>
  <c r="AX25" i="2"/>
  <c r="AU25" i="2" s="1"/>
  <c r="BD25" i="2"/>
  <c r="BA25" i="2" s="1"/>
  <c r="BJ25" i="2"/>
  <c r="BG25" i="2" s="1"/>
  <c r="BP25" i="2"/>
  <c r="BV25" i="2"/>
  <c r="CB25" i="2"/>
  <c r="BQ24" i="2" l="1"/>
  <c r="BM24" i="2"/>
  <c r="BO24" i="2"/>
  <c r="AS24" i="2"/>
  <c r="AO24" i="2"/>
  <c r="AI25" i="2"/>
  <c r="AK25" i="2"/>
  <c r="M25" i="2"/>
  <c r="K25" i="2"/>
  <c r="AM24" i="2"/>
  <c r="AI24" i="2"/>
  <c r="AK24" i="2"/>
  <c r="AC25" i="2"/>
  <c r="AE25" i="2"/>
  <c r="BY25" i="2"/>
  <c r="CA25" i="2"/>
  <c r="O24" i="2"/>
  <c r="K24" i="2"/>
  <c r="M24" i="2"/>
  <c r="AG24" i="2"/>
  <c r="AC24" i="2"/>
  <c r="AE24" i="2"/>
  <c r="BE24" i="2"/>
  <c r="BA24" i="2"/>
  <c r="BY24" i="2"/>
  <c r="CA24" i="2"/>
  <c r="BM25" i="2"/>
  <c r="BO25" i="2"/>
  <c r="BS25" i="2"/>
  <c r="BU25" i="2"/>
  <c r="BK24" i="2"/>
  <c r="BG24" i="2"/>
  <c r="AY24" i="2"/>
  <c r="BW24" i="2"/>
  <c r="BS24" i="2"/>
  <c r="BU24" i="2"/>
  <c r="U24" i="2"/>
  <c r="Q24" i="2"/>
  <c r="S24" i="2"/>
  <c r="S25" i="2"/>
  <c r="Q25" i="2"/>
  <c r="CC24" i="2"/>
  <c r="BW25" i="2"/>
  <c r="AY25" i="2"/>
  <c r="BK25" i="2"/>
  <c r="AM25" i="2"/>
  <c r="O25" i="2"/>
  <c r="AG25" i="2"/>
  <c r="U25" i="2"/>
  <c r="BM5" i="5"/>
  <c r="BO5" i="5"/>
  <c r="CC25" i="2"/>
  <c r="BQ25" i="2"/>
  <c r="BE25" i="2"/>
  <c r="AS25" i="2"/>
  <c r="BI25" i="2"/>
  <c r="BC25" i="2"/>
  <c r="AW25" i="2"/>
  <c r="AQ25" i="2"/>
  <c r="M5" i="5" l="1"/>
  <c r="R5" i="5"/>
  <c r="W5" i="5"/>
  <c r="AB5" i="5"/>
  <c r="AG5" i="5"/>
  <c r="AD5" i="5" s="1"/>
  <c r="AL5" i="5"/>
  <c r="AK5" i="5" s="1"/>
  <c r="AQ5" i="5"/>
  <c r="AP5" i="5" s="1"/>
  <c r="AV5" i="5"/>
  <c r="AS5" i="5" s="1"/>
  <c r="BF5" i="5"/>
  <c r="BE5" i="5" s="1"/>
  <c r="BA5" i="5"/>
  <c r="AX5" i="5" s="1"/>
  <c r="BK5" i="5"/>
  <c r="BK4" i="5"/>
  <c r="BI46" i="5"/>
  <c r="BG46" i="5"/>
  <c r="BV20" i="2"/>
  <c r="BV21" i="2"/>
  <c r="BV22" i="2"/>
  <c r="BV23" i="2"/>
  <c r="BT11" i="2"/>
  <c r="BR11" i="2"/>
  <c r="BS22" i="2" l="1"/>
  <c r="BU22" i="2"/>
  <c r="AU5" i="5"/>
  <c r="BS23" i="2"/>
  <c r="BU23" i="2"/>
  <c r="BS20" i="2"/>
  <c r="BU20" i="2"/>
  <c r="BS21" i="2"/>
  <c r="BU21" i="2"/>
  <c r="V5" i="5"/>
  <c r="T5" i="5"/>
  <c r="Q5" i="5"/>
  <c r="O5" i="5"/>
  <c r="AA5" i="5"/>
  <c r="Y5" i="5"/>
  <c r="L5" i="5"/>
  <c r="J5" i="5"/>
  <c r="AN5" i="5"/>
  <c r="BC5" i="5"/>
  <c r="BH5" i="5"/>
  <c r="BJ5" i="5"/>
  <c r="AF5" i="5"/>
  <c r="AI5" i="5"/>
  <c r="AZ5" i="5"/>
  <c r="BH4" i="5"/>
  <c r="BJ4" i="5"/>
  <c r="BE24" i="5" l="1"/>
  <c r="BE23" i="5"/>
  <c r="BC23" i="5"/>
  <c r="BC24" i="5"/>
  <c r="BP18" i="2"/>
  <c r="BP19" i="2"/>
  <c r="BM19" i="2" l="1"/>
  <c r="BO19" i="2"/>
  <c r="BM18" i="2"/>
  <c r="BO18" i="2"/>
  <c r="BF30" i="2"/>
  <c r="BH30" i="2"/>
  <c r="BB30" i="2"/>
  <c r="AU5" i="1" l="1"/>
  <c r="AR5" i="1" l="1"/>
  <c r="AT5" i="1"/>
  <c r="AK16" i="1"/>
  <c r="AH16" i="1" l="1"/>
  <c r="AJ16" i="1"/>
  <c r="AR20" i="2"/>
  <c r="AQ20" i="2" l="1"/>
  <c r="AO20" i="2"/>
  <c r="AF6" i="1"/>
  <c r="AC6" i="1" l="1"/>
  <c r="AE6" i="1"/>
  <c r="BP43" i="5"/>
  <c r="BK43" i="5"/>
  <c r="BF43" i="5"/>
  <c r="BA43" i="5"/>
  <c r="AV43" i="5"/>
  <c r="AQ43" i="5"/>
  <c r="AL43" i="5"/>
  <c r="AG43" i="5"/>
  <c r="AD43" i="5" s="1"/>
  <c r="AB43" i="5"/>
  <c r="W43" i="5"/>
  <c r="R43" i="5"/>
  <c r="M43" i="5"/>
  <c r="L43" i="5" l="1"/>
  <c r="J43" i="5"/>
  <c r="O43" i="5"/>
  <c r="Q43" i="5"/>
  <c r="T43" i="5"/>
  <c r="V43" i="5"/>
  <c r="AA43" i="5"/>
  <c r="Y43" i="5"/>
  <c r="AU43" i="5"/>
  <c r="AS43" i="5"/>
  <c r="AI43" i="5"/>
  <c r="AK43" i="5"/>
  <c r="AN43" i="5"/>
  <c r="AP43" i="5"/>
  <c r="AZ43" i="5"/>
  <c r="AX43" i="5"/>
  <c r="BE43" i="5"/>
  <c r="BC43" i="5"/>
  <c r="BM43" i="5"/>
  <c r="BO43" i="5"/>
  <c r="BJ43" i="5"/>
  <c r="BH43" i="5"/>
  <c r="AF43" i="5"/>
  <c r="BK11" i="5" l="1"/>
  <c r="BK12" i="5"/>
  <c r="BK13" i="5"/>
  <c r="BK14" i="5"/>
  <c r="BK15" i="5"/>
  <c r="BK16" i="5"/>
  <c r="BK17" i="5"/>
  <c r="BK18" i="5"/>
  <c r="BK19" i="5"/>
  <c r="BK20" i="5"/>
  <c r="BK21" i="5"/>
  <c r="BK22" i="5"/>
  <c r="BK23" i="5"/>
  <c r="BK24" i="5"/>
  <c r="BK25" i="5"/>
  <c r="BK28" i="5"/>
  <c r="BK29" i="5"/>
  <c r="BK30" i="5"/>
  <c r="BK31" i="5"/>
  <c r="BK32" i="5"/>
  <c r="BK33" i="5"/>
  <c r="BK34" i="5"/>
  <c r="BK35" i="5"/>
  <c r="BK36" i="5"/>
  <c r="BK37" i="5"/>
  <c r="BK38" i="5"/>
  <c r="BK39" i="5"/>
  <c r="BK40" i="5"/>
  <c r="BK41" i="5"/>
  <c r="BK42" i="5"/>
  <c r="BK44" i="5"/>
  <c r="BK45" i="5"/>
  <c r="BH39" i="5" l="1"/>
  <c r="BJ39" i="5"/>
  <c r="BH31" i="5"/>
  <c r="BJ31" i="5"/>
  <c r="BJ25" i="5"/>
  <c r="BH25" i="5"/>
  <c r="BH45" i="5"/>
  <c r="BJ45" i="5"/>
  <c r="BJ40" i="5"/>
  <c r="BH40" i="5"/>
  <c r="BJ36" i="5"/>
  <c r="BH36" i="5"/>
  <c r="BJ32" i="5"/>
  <c r="BH32" i="5"/>
  <c r="BJ28" i="5"/>
  <c r="BH28" i="5"/>
  <c r="BJ22" i="5"/>
  <c r="BH22" i="5"/>
  <c r="BJ18" i="5"/>
  <c r="BH18" i="5"/>
  <c r="BJ14" i="5"/>
  <c r="BH14" i="5"/>
  <c r="BJ44" i="5"/>
  <c r="BH44" i="5"/>
  <c r="BJ35" i="5"/>
  <c r="BH35" i="5"/>
  <c r="BH21" i="5"/>
  <c r="BJ21" i="5"/>
  <c r="BJ17" i="5"/>
  <c r="BH17" i="5"/>
  <c r="BH13" i="5"/>
  <c r="BJ13" i="5"/>
  <c r="BJ42" i="5"/>
  <c r="BH42" i="5"/>
  <c r="BJ38" i="5"/>
  <c r="BH38" i="5"/>
  <c r="BJ34" i="5"/>
  <c r="BH34" i="5"/>
  <c r="BJ30" i="5"/>
  <c r="BH30" i="5"/>
  <c r="BJ24" i="5"/>
  <c r="BH24" i="5"/>
  <c r="BJ20" i="5"/>
  <c r="BH20" i="5"/>
  <c r="BJ16" i="5"/>
  <c r="BH16" i="5"/>
  <c r="BJ12" i="5"/>
  <c r="BH12" i="5"/>
  <c r="BH41" i="5"/>
  <c r="BJ41" i="5"/>
  <c r="BH37" i="5"/>
  <c r="BJ37" i="5"/>
  <c r="BH33" i="5"/>
  <c r="BJ33" i="5"/>
  <c r="BH29" i="5"/>
  <c r="BJ29" i="5"/>
  <c r="BH23" i="5"/>
  <c r="BJ23" i="5"/>
  <c r="BH19" i="5"/>
  <c r="BJ19" i="5"/>
  <c r="BH15" i="5"/>
  <c r="BJ15" i="5"/>
  <c r="BH11" i="5"/>
  <c r="BJ11" i="5"/>
  <c r="M32" i="5"/>
  <c r="R32" i="5"/>
  <c r="W32" i="5"/>
  <c r="AB32" i="5"/>
  <c r="AG32" i="5"/>
  <c r="AD32" i="5" s="1"/>
  <c r="AL32" i="5"/>
  <c r="AQ32" i="5"/>
  <c r="AV32" i="5"/>
  <c r="BA32" i="5"/>
  <c r="BF32" i="5"/>
  <c r="BP32" i="5"/>
  <c r="AU32" i="5" l="1"/>
  <c r="AS32" i="5"/>
  <c r="Y32" i="5"/>
  <c r="AA32" i="5"/>
  <c r="T32" i="5"/>
  <c r="V32" i="5"/>
  <c r="O32" i="5"/>
  <c r="Q32" i="5"/>
  <c r="J32" i="5"/>
  <c r="L32" i="5"/>
  <c r="AI32" i="5"/>
  <c r="AK32" i="5"/>
  <c r="AN32" i="5"/>
  <c r="AP32" i="5"/>
  <c r="AX32" i="5"/>
  <c r="AZ32" i="5"/>
  <c r="BE32" i="5"/>
  <c r="BC32" i="5"/>
  <c r="BM32" i="5"/>
  <c r="BO32" i="5"/>
  <c r="AF32" i="5"/>
  <c r="Q5" i="1"/>
  <c r="BP15" i="1" s="1"/>
  <c r="AA5" i="1"/>
  <c r="AF5" i="1"/>
  <c r="AK5" i="1"/>
  <c r="AP5" i="1"/>
  <c r="AZ5" i="1"/>
  <c r="BE5" i="1"/>
  <c r="BJ5" i="1"/>
  <c r="BO5" i="1"/>
  <c r="Q6" i="1"/>
  <c r="AA6" i="1"/>
  <c r="AK6" i="1"/>
  <c r="AP6" i="1"/>
  <c r="AU6" i="1"/>
  <c r="AT6" i="1" s="1"/>
  <c r="AZ6" i="1"/>
  <c r="BE6" i="1"/>
  <c r="BJ6" i="1"/>
  <c r="BO6" i="1"/>
  <c r="Q7" i="1"/>
  <c r="AA7" i="1"/>
  <c r="AF7" i="1"/>
  <c r="AK7" i="1"/>
  <c r="AP7" i="1"/>
  <c r="AU7" i="1"/>
  <c r="AT7" i="1" s="1"/>
  <c r="AZ7" i="1"/>
  <c r="BE7" i="1"/>
  <c r="BJ7" i="1"/>
  <c r="BO7" i="1"/>
  <c r="Q8" i="1"/>
  <c r="AA8" i="1"/>
  <c r="AF8" i="1"/>
  <c r="AK8" i="1"/>
  <c r="AP8" i="1"/>
  <c r="AU8" i="1"/>
  <c r="AT8" i="1" s="1"/>
  <c r="AZ8" i="1"/>
  <c r="BE8" i="1"/>
  <c r="BJ8" i="1"/>
  <c r="BO8" i="1"/>
  <c r="Q9" i="1"/>
  <c r="AA9" i="1"/>
  <c r="AF9" i="1"/>
  <c r="AK9" i="1"/>
  <c r="AP9" i="1"/>
  <c r="AU9" i="1"/>
  <c r="AT9" i="1" s="1"/>
  <c r="AZ9" i="1"/>
  <c r="BE9" i="1"/>
  <c r="BJ9" i="1"/>
  <c r="Q10" i="1"/>
  <c r="AA10" i="1"/>
  <c r="AF10" i="1"/>
  <c r="AK10" i="1"/>
  <c r="AP10" i="1"/>
  <c r="AU10" i="1"/>
  <c r="AT10" i="1" s="1"/>
  <c r="AZ10" i="1"/>
  <c r="BE10" i="1"/>
  <c r="BJ10" i="1"/>
  <c r="BO10" i="1"/>
  <c r="Q11" i="1"/>
  <c r="AA11" i="1"/>
  <c r="AF11" i="1"/>
  <c r="AK11" i="1"/>
  <c r="AP11" i="1"/>
  <c r="AU11" i="1"/>
  <c r="AT11" i="1" s="1"/>
  <c r="AZ11" i="1"/>
  <c r="BE11" i="1"/>
  <c r="BJ11" i="1"/>
  <c r="BO11" i="1"/>
  <c r="Q12" i="1"/>
  <c r="AA12" i="1"/>
  <c r="AF12" i="1"/>
  <c r="AK12" i="1"/>
  <c r="AP12" i="1"/>
  <c r="AU12" i="1"/>
  <c r="AT12" i="1" s="1"/>
  <c r="AZ12" i="1"/>
  <c r="BE12" i="1"/>
  <c r="BJ12" i="1"/>
  <c r="BO12" i="1"/>
  <c r="Q13" i="1"/>
  <c r="AA13" i="1"/>
  <c r="AF13" i="1"/>
  <c r="AK13" i="1"/>
  <c r="AP13" i="1"/>
  <c r="AU13" i="1"/>
  <c r="AT13" i="1" s="1"/>
  <c r="AZ13" i="1"/>
  <c r="BE13" i="1"/>
  <c r="BJ13" i="1"/>
  <c r="BO13" i="1"/>
  <c r="Q14" i="1"/>
  <c r="AA14" i="1"/>
  <c r="AF14" i="1"/>
  <c r="AK14" i="1"/>
  <c r="AP14" i="1"/>
  <c r="AU14" i="1"/>
  <c r="AT14" i="1" s="1"/>
  <c r="AZ14" i="1"/>
  <c r="BE14" i="1"/>
  <c r="BJ14" i="1"/>
  <c r="BO14" i="1"/>
  <c r="M15" i="1"/>
  <c r="O15" i="1"/>
  <c r="W15" i="1"/>
  <c r="Y15" i="1"/>
  <c r="AB15" i="1"/>
  <c r="AD15" i="1"/>
  <c r="AG15" i="1"/>
  <c r="AI15" i="1"/>
  <c r="AL15" i="1"/>
  <c r="AN15" i="1"/>
  <c r="AQ15" i="1"/>
  <c r="AS15" i="1"/>
  <c r="AV15" i="1"/>
  <c r="AX15" i="1"/>
  <c r="BA15" i="1"/>
  <c r="BC15" i="1"/>
  <c r="BF15" i="1"/>
  <c r="BH15" i="1"/>
  <c r="BK15" i="1"/>
  <c r="BM15" i="1"/>
  <c r="Q16" i="1"/>
  <c r="AA16" i="1"/>
  <c r="AF16" i="1"/>
  <c r="AP16" i="1"/>
  <c r="AU16" i="1"/>
  <c r="AT16" i="1" s="1"/>
  <c r="AZ16" i="1"/>
  <c r="BE16" i="1"/>
  <c r="BJ16" i="1"/>
  <c r="BO16" i="1"/>
  <c r="Q17" i="1"/>
  <c r="AA17" i="1"/>
  <c r="AF17" i="1"/>
  <c r="AK17" i="1"/>
  <c r="AP17" i="1"/>
  <c r="AU17" i="1"/>
  <c r="AT17" i="1" s="1"/>
  <c r="AZ17" i="1"/>
  <c r="BE17" i="1"/>
  <c r="BJ17" i="1"/>
  <c r="BO17" i="1"/>
  <c r="Q18" i="1"/>
  <c r="AA18" i="1"/>
  <c r="AF18" i="1"/>
  <c r="AK18" i="1"/>
  <c r="AP18" i="1"/>
  <c r="AU18" i="1"/>
  <c r="AZ18" i="1"/>
  <c r="BE18" i="1"/>
  <c r="BJ18" i="1"/>
  <c r="BO18" i="1"/>
  <c r="Q19" i="1"/>
  <c r="AA19" i="1"/>
  <c r="AF19" i="1"/>
  <c r="AK19" i="1"/>
  <c r="AP19" i="1"/>
  <c r="AU19" i="1"/>
  <c r="AT19" i="1" s="1"/>
  <c r="AZ19" i="1"/>
  <c r="BE19" i="1"/>
  <c r="BJ19" i="1"/>
  <c r="BO19" i="1"/>
  <c r="Q20" i="1"/>
  <c r="AA20" i="1"/>
  <c r="AF20" i="1"/>
  <c r="AK20" i="1"/>
  <c r="AP20" i="1"/>
  <c r="AU20" i="1"/>
  <c r="AT20" i="1" s="1"/>
  <c r="AZ20" i="1"/>
  <c r="BE20" i="1"/>
  <c r="BJ20" i="1"/>
  <c r="BO20" i="1"/>
  <c r="Q21" i="1"/>
  <c r="AA21" i="1"/>
  <c r="AF21" i="1"/>
  <c r="AK21" i="1"/>
  <c r="AP21" i="1"/>
  <c r="AU21" i="1"/>
  <c r="AT21" i="1" s="1"/>
  <c r="AZ21" i="1"/>
  <c r="BE21" i="1"/>
  <c r="BJ21" i="1"/>
  <c r="BO21" i="1"/>
  <c r="Q22" i="1"/>
  <c r="AA22" i="1"/>
  <c r="AF22" i="1"/>
  <c r="AK22" i="1"/>
  <c r="AP22" i="1"/>
  <c r="AU22" i="1"/>
  <c r="AT22" i="1" s="1"/>
  <c r="AZ22" i="1"/>
  <c r="BE22" i="1"/>
  <c r="BJ22" i="1"/>
  <c r="BO22" i="1"/>
  <c r="M23" i="1"/>
  <c r="O23" i="1"/>
  <c r="W23" i="1"/>
  <c r="Y23" i="1"/>
  <c r="AB23" i="1"/>
  <c r="AD23" i="1"/>
  <c r="AG23" i="1"/>
  <c r="AI23" i="1"/>
  <c r="AL23" i="1"/>
  <c r="AN23" i="1"/>
  <c r="AQ23" i="1"/>
  <c r="AS23" i="1"/>
  <c r="AV23" i="1"/>
  <c r="AX23" i="1"/>
  <c r="BA23" i="1"/>
  <c r="BC23" i="1"/>
  <c r="BF23" i="1"/>
  <c r="BH23" i="1"/>
  <c r="BK23" i="1"/>
  <c r="BM23" i="1"/>
  <c r="Q25" i="1"/>
  <c r="AA25" i="1"/>
  <c r="AF25" i="1"/>
  <c r="AK25" i="1"/>
  <c r="AP25" i="1"/>
  <c r="AU25" i="1"/>
  <c r="AT25" i="1" s="1"/>
  <c r="AZ25" i="1"/>
  <c r="BE25" i="1"/>
  <c r="BJ25" i="1"/>
  <c r="BO25" i="1"/>
  <c r="M26" i="1"/>
  <c r="O26" i="1"/>
  <c r="Y26" i="1"/>
  <c r="AB26" i="1"/>
  <c r="AD26" i="1"/>
  <c r="AG26" i="1"/>
  <c r="AI26" i="1"/>
  <c r="AL26" i="1"/>
  <c r="AN26" i="1"/>
  <c r="AQ26" i="1"/>
  <c r="AS26" i="1"/>
  <c r="AV26" i="1"/>
  <c r="AX26" i="1"/>
  <c r="BA26" i="1"/>
  <c r="BC26" i="1"/>
  <c r="BF26" i="1"/>
  <c r="BH26" i="1"/>
  <c r="BK26" i="1"/>
  <c r="BM26" i="1"/>
  <c r="Q27" i="1"/>
  <c r="AA27" i="1"/>
  <c r="AF27" i="1"/>
  <c r="AK27" i="1"/>
  <c r="AP27" i="1"/>
  <c r="AU27" i="1"/>
  <c r="AT27" i="1" s="1"/>
  <c r="AZ27" i="1"/>
  <c r="BE27" i="1"/>
  <c r="BJ27" i="1"/>
  <c r="BO27" i="1"/>
  <c r="Q28" i="1"/>
  <c r="AA28" i="1"/>
  <c r="AF28" i="1"/>
  <c r="AK28" i="1"/>
  <c r="AP28" i="1"/>
  <c r="AU28" i="1"/>
  <c r="AT28" i="1" s="1"/>
  <c r="AZ28" i="1"/>
  <c r="BE28" i="1"/>
  <c r="BJ28" i="1"/>
  <c r="BO28" i="1"/>
  <c r="Q29" i="1"/>
  <c r="AA29" i="1"/>
  <c r="AF29" i="1"/>
  <c r="AK29" i="1"/>
  <c r="AP29" i="1"/>
  <c r="AU29" i="1"/>
  <c r="AT29" i="1" s="1"/>
  <c r="AZ29" i="1"/>
  <c r="BE29" i="1"/>
  <c r="BJ29" i="1"/>
  <c r="BO29" i="1"/>
  <c r="Q30" i="1"/>
  <c r="AA30" i="1"/>
  <c r="AF30" i="1"/>
  <c r="AK30" i="1"/>
  <c r="AP30" i="1"/>
  <c r="AU30" i="1"/>
  <c r="AT30" i="1" s="1"/>
  <c r="AZ30" i="1"/>
  <c r="BE30" i="1"/>
  <c r="BJ30" i="1"/>
  <c r="BO30" i="1"/>
  <c r="M31" i="1"/>
  <c r="O31" i="1"/>
  <c r="W31" i="1"/>
  <c r="Y31" i="1"/>
  <c r="AB31" i="1"/>
  <c r="AD31" i="1"/>
  <c r="AG31" i="1"/>
  <c r="AI31" i="1"/>
  <c r="AL31" i="1"/>
  <c r="AN31" i="1"/>
  <c r="AQ31" i="1"/>
  <c r="AS31" i="1"/>
  <c r="AV31" i="1"/>
  <c r="AX31" i="1"/>
  <c r="BA31" i="1"/>
  <c r="BC31" i="1"/>
  <c r="BF31" i="1"/>
  <c r="BH31" i="1"/>
  <c r="BK31" i="1"/>
  <c r="BM31" i="1"/>
  <c r="AA32" i="1"/>
  <c r="AF32" i="1"/>
  <c r="AK32" i="1"/>
  <c r="AP32" i="1"/>
  <c r="AU32" i="1"/>
  <c r="AT32" i="1" s="1"/>
  <c r="AZ32" i="1"/>
  <c r="BE32" i="1"/>
  <c r="BJ32" i="1"/>
  <c r="BO32" i="1"/>
  <c r="AA33" i="1"/>
  <c r="AF33" i="1"/>
  <c r="AK33" i="1"/>
  <c r="AP33" i="1"/>
  <c r="AU33" i="1"/>
  <c r="AT33" i="1" s="1"/>
  <c r="AZ33" i="1"/>
  <c r="BE33" i="1"/>
  <c r="BJ33" i="1"/>
  <c r="BO33" i="1"/>
  <c r="AA34" i="1"/>
  <c r="AF34" i="1"/>
  <c r="AK34" i="1"/>
  <c r="AP34" i="1"/>
  <c r="AU34" i="1"/>
  <c r="AT34" i="1" s="1"/>
  <c r="AZ34" i="1"/>
  <c r="BE34" i="1"/>
  <c r="BJ34" i="1"/>
  <c r="BO34" i="1"/>
  <c r="AA35" i="1"/>
  <c r="AF35" i="1"/>
  <c r="AK35" i="1"/>
  <c r="AP35" i="1"/>
  <c r="AU35" i="1"/>
  <c r="AT35" i="1" s="1"/>
  <c r="AZ35" i="1"/>
  <c r="BE35" i="1"/>
  <c r="BJ35" i="1"/>
  <c r="BO35" i="1"/>
  <c r="M36" i="1"/>
  <c r="O36" i="1"/>
  <c r="W36" i="1"/>
  <c r="Y36" i="1"/>
  <c r="AB36" i="1"/>
  <c r="AD36" i="1"/>
  <c r="AG36" i="1"/>
  <c r="AI36" i="1"/>
  <c r="AL36" i="1"/>
  <c r="AN36" i="1"/>
  <c r="AQ36" i="1"/>
  <c r="AS36" i="1"/>
  <c r="AV36" i="1"/>
  <c r="AX36" i="1"/>
  <c r="BA36" i="1"/>
  <c r="BC36" i="1"/>
  <c r="BF36" i="1"/>
  <c r="BH36" i="1"/>
  <c r="BK36" i="1"/>
  <c r="BM36" i="1"/>
  <c r="AT18" i="1" l="1"/>
  <c r="BP18" i="1"/>
  <c r="BQ18" i="1"/>
  <c r="BP23" i="1"/>
  <c r="BP24" i="1" s="1"/>
  <c r="BP31" i="1"/>
  <c r="BP37" i="1" s="1"/>
  <c r="BP26" i="1"/>
  <c r="BB26" i="1"/>
  <c r="Z33" i="1"/>
  <c r="X33" i="1"/>
  <c r="BB19" i="1"/>
  <c r="BD19" i="1"/>
  <c r="AW30" i="1"/>
  <c r="AY30" i="1"/>
  <c r="AO28" i="1"/>
  <c r="AM28" i="1"/>
  <c r="AJ27" i="1"/>
  <c r="AH27" i="1"/>
  <c r="BL22" i="1"/>
  <c r="BN22" i="1"/>
  <c r="BI21" i="1"/>
  <c r="BG21" i="1"/>
  <c r="BD20" i="1"/>
  <c r="BB20" i="1"/>
  <c r="AW19" i="1"/>
  <c r="AY19" i="1"/>
  <c r="AM17" i="1"/>
  <c r="AO17" i="1"/>
  <c r="AC16" i="1"/>
  <c r="AE16" i="1"/>
  <c r="BN12" i="1"/>
  <c r="BL12" i="1"/>
  <c r="BI11" i="1"/>
  <c r="BG11" i="1"/>
  <c r="BD10" i="1"/>
  <c r="BB10" i="1"/>
  <c r="AM8" i="1"/>
  <c r="AO8" i="1"/>
  <c r="AJ7" i="1"/>
  <c r="AH7" i="1"/>
  <c r="X6" i="1"/>
  <c r="Z6" i="1"/>
  <c r="AM29" i="1"/>
  <c r="AO29" i="1"/>
  <c r="AJ28" i="1"/>
  <c r="AH28" i="1"/>
  <c r="AC27" i="1"/>
  <c r="AE27" i="1"/>
  <c r="N25" i="1"/>
  <c r="BI22" i="1"/>
  <c r="BG22" i="1"/>
  <c r="BD21" i="1"/>
  <c r="BB21" i="1"/>
  <c r="AW20" i="1"/>
  <c r="AY20" i="1"/>
  <c r="AM18" i="1"/>
  <c r="AO18" i="1"/>
  <c r="AH17" i="1"/>
  <c r="AJ17" i="1"/>
  <c r="Z16" i="1"/>
  <c r="X16" i="1"/>
  <c r="BN13" i="1"/>
  <c r="BL13" i="1"/>
  <c r="BI12" i="1"/>
  <c r="BG12" i="1"/>
  <c r="BD11" i="1"/>
  <c r="BB11" i="1"/>
  <c r="AY10" i="1"/>
  <c r="AW10" i="1"/>
  <c r="AM9" i="1"/>
  <c r="AO9" i="1"/>
  <c r="AJ8" i="1"/>
  <c r="AH8" i="1"/>
  <c r="AC7" i="1"/>
  <c r="AE7" i="1"/>
  <c r="BG32" i="1"/>
  <c r="BI32" i="1"/>
  <c r="AM30" i="1"/>
  <c r="AO30" i="1"/>
  <c r="AH29" i="1"/>
  <c r="AJ29" i="1"/>
  <c r="AC28" i="1"/>
  <c r="AE28" i="1"/>
  <c r="X27" i="1"/>
  <c r="Z27" i="1"/>
  <c r="BD22" i="1"/>
  <c r="BB22" i="1"/>
  <c r="AW21" i="1"/>
  <c r="AY21" i="1"/>
  <c r="AM19" i="1"/>
  <c r="AO19" i="1"/>
  <c r="AJ18" i="1"/>
  <c r="AH18" i="1"/>
  <c r="AC17" i="1"/>
  <c r="AE17" i="1"/>
  <c r="BN14" i="1"/>
  <c r="BL14" i="1"/>
  <c r="BI13" i="1"/>
  <c r="BG13" i="1"/>
  <c r="BD12" i="1"/>
  <c r="BB12" i="1"/>
  <c r="AY11" i="1"/>
  <c r="AW11" i="1"/>
  <c r="AJ9" i="1"/>
  <c r="AH9" i="1"/>
  <c r="AC8" i="1"/>
  <c r="AE8" i="1"/>
  <c r="X7" i="1"/>
  <c r="Z7" i="1"/>
  <c r="AM7" i="1"/>
  <c r="AO7" i="1"/>
  <c r="BN33" i="1"/>
  <c r="BL33" i="1"/>
  <c r="AH30" i="1"/>
  <c r="AJ30" i="1"/>
  <c r="AC29" i="1"/>
  <c r="AE29" i="1"/>
  <c r="X28" i="1"/>
  <c r="Z28" i="1"/>
  <c r="BL25" i="1"/>
  <c r="BN25" i="1"/>
  <c r="AY22" i="1"/>
  <c r="AW22" i="1"/>
  <c r="AM20" i="1"/>
  <c r="AO20" i="1"/>
  <c r="AJ19" i="1"/>
  <c r="AH19" i="1"/>
  <c r="AC18" i="1"/>
  <c r="AE18" i="1"/>
  <c r="Z17" i="1"/>
  <c r="X17" i="1"/>
  <c r="BI14" i="1"/>
  <c r="BG14" i="1"/>
  <c r="BD13" i="1"/>
  <c r="BB13" i="1"/>
  <c r="AY12" i="1"/>
  <c r="AW12" i="1"/>
  <c r="AM10" i="1"/>
  <c r="AO10" i="1"/>
  <c r="AC9" i="1"/>
  <c r="AE9" i="1"/>
  <c r="X8" i="1"/>
  <c r="Z8" i="1"/>
  <c r="BN5" i="1"/>
  <c r="BL5" i="1"/>
  <c r="AW18" i="1"/>
  <c r="AY18" i="1"/>
  <c r="BN11" i="1"/>
  <c r="BL11" i="1"/>
  <c r="BG33" i="1"/>
  <c r="BI33" i="1"/>
  <c r="AY32" i="1"/>
  <c r="AW32" i="1"/>
  <c r="AC30" i="1"/>
  <c r="AE30" i="1"/>
  <c r="Z29" i="1"/>
  <c r="X29" i="1"/>
  <c r="BG25" i="1"/>
  <c r="BI25" i="1"/>
  <c r="AO21" i="1"/>
  <c r="AM21" i="1"/>
  <c r="AJ20" i="1"/>
  <c r="AH20" i="1"/>
  <c r="AC19" i="1"/>
  <c r="AE19" i="1"/>
  <c r="X18" i="1"/>
  <c r="Z18" i="1"/>
  <c r="BD14" i="1"/>
  <c r="BB14" i="1"/>
  <c r="AW13" i="1"/>
  <c r="AY13" i="1"/>
  <c r="AM11" i="1"/>
  <c r="AO11" i="1"/>
  <c r="AJ10" i="1"/>
  <c r="AH10" i="1"/>
  <c r="X9" i="1"/>
  <c r="Z9" i="1"/>
  <c r="BI5" i="1"/>
  <c r="BG5" i="1"/>
  <c r="BN34" i="1"/>
  <c r="BL34" i="1"/>
  <c r="BB33" i="1"/>
  <c r="BD33" i="1"/>
  <c r="Z30" i="1"/>
  <c r="X30" i="1"/>
  <c r="BD25" i="1"/>
  <c r="BB25" i="1"/>
  <c r="AO22" i="1"/>
  <c r="AM22" i="1"/>
  <c r="AJ21" i="1"/>
  <c r="AH21" i="1"/>
  <c r="AC20" i="1"/>
  <c r="AE20" i="1"/>
  <c r="X19" i="1"/>
  <c r="Z19" i="1"/>
  <c r="AW14" i="1"/>
  <c r="AY14" i="1"/>
  <c r="AM12" i="1"/>
  <c r="AO12" i="1"/>
  <c r="AJ11" i="1"/>
  <c r="AH11" i="1"/>
  <c r="AC10" i="1"/>
  <c r="AE10" i="1"/>
  <c r="BN6" i="1"/>
  <c r="BL6" i="1"/>
  <c r="BB5" i="1"/>
  <c r="BD5" i="1"/>
  <c r="AJ34" i="1"/>
  <c r="AH34" i="1"/>
  <c r="X25" i="1"/>
  <c r="Z25" i="1"/>
  <c r="AC34" i="1"/>
  <c r="AE34" i="1"/>
  <c r="X35" i="1"/>
  <c r="Z35" i="1"/>
  <c r="BG34" i="1"/>
  <c r="BI34" i="1"/>
  <c r="AY33" i="1"/>
  <c r="AW33" i="1"/>
  <c r="AM32" i="1"/>
  <c r="AO32" i="1"/>
  <c r="BN27" i="1"/>
  <c r="BL27" i="1"/>
  <c r="AY25" i="1"/>
  <c r="AW25" i="1"/>
  <c r="AJ22" i="1"/>
  <c r="AH22" i="1"/>
  <c r="AC21" i="1"/>
  <c r="AE21" i="1"/>
  <c r="X20" i="1"/>
  <c r="Z20" i="1"/>
  <c r="BN16" i="1"/>
  <c r="BL16" i="1"/>
  <c r="AM13" i="1"/>
  <c r="AO13" i="1"/>
  <c r="AJ12" i="1"/>
  <c r="AH12" i="1"/>
  <c r="AC11" i="1"/>
  <c r="AE11" i="1"/>
  <c r="X10" i="1"/>
  <c r="Z10" i="1"/>
  <c r="BN7" i="1"/>
  <c r="BL7" i="1"/>
  <c r="BI6" i="1"/>
  <c r="BG6" i="1"/>
  <c r="AW5" i="1"/>
  <c r="AY5" i="1"/>
  <c r="AY9" i="1"/>
  <c r="AW9" i="1"/>
  <c r="X34" i="1"/>
  <c r="Z34" i="1"/>
  <c r="BN35" i="1"/>
  <c r="BL35" i="1"/>
  <c r="BB34" i="1"/>
  <c r="BD34" i="1"/>
  <c r="AH32" i="1"/>
  <c r="AJ32" i="1"/>
  <c r="BN28" i="1"/>
  <c r="BL28" i="1"/>
  <c r="BI27" i="1"/>
  <c r="BG27" i="1"/>
  <c r="AC22" i="1"/>
  <c r="AE22" i="1"/>
  <c r="X21" i="1"/>
  <c r="Z21" i="1"/>
  <c r="BN17" i="1"/>
  <c r="BL17" i="1"/>
  <c r="BI16" i="1"/>
  <c r="BG16" i="1"/>
  <c r="AM14" i="1"/>
  <c r="AO14" i="1"/>
  <c r="AH13" i="1"/>
  <c r="AJ13" i="1"/>
  <c r="AC12" i="1"/>
  <c r="AE12" i="1"/>
  <c r="X11" i="1"/>
  <c r="Z11" i="1"/>
  <c r="BN8" i="1"/>
  <c r="BL8" i="1"/>
  <c r="BI7" i="1"/>
  <c r="BG7" i="1"/>
  <c r="BB6" i="1"/>
  <c r="BD6" i="1"/>
  <c r="AO5" i="1"/>
  <c r="AM5" i="1"/>
  <c r="AO27" i="1"/>
  <c r="AM27" i="1"/>
  <c r="BI20" i="1"/>
  <c r="BG20" i="1"/>
  <c r="AM16" i="1"/>
  <c r="AO16" i="1"/>
  <c r="AO35" i="1"/>
  <c r="AM35" i="1"/>
  <c r="BB32" i="1"/>
  <c r="BD32" i="1"/>
  <c r="BG35" i="1"/>
  <c r="BI35" i="1"/>
  <c r="AY34" i="1"/>
  <c r="AW34" i="1"/>
  <c r="AM33" i="1"/>
  <c r="AO33" i="1"/>
  <c r="AC32" i="1"/>
  <c r="AE32" i="1"/>
  <c r="BN29" i="1"/>
  <c r="BL29" i="1"/>
  <c r="BI28" i="1"/>
  <c r="BG28" i="1"/>
  <c r="BD27" i="1"/>
  <c r="BB27" i="1"/>
  <c r="AM25" i="1"/>
  <c r="AO25" i="1"/>
  <c r="X22" i="1"/>
  <c r="Z22" i="1"/>
  <c r="BN18" i="1"/>
  <c r="BL18" i="1"/>
  <c r="BI17" i="1"/>
  <c r="BG17" i="1"/>
  <c r="BB16" i="1"/>
  <c r="BD16" i="1"/>
  <c r="AH14" i="1"/>
  <c r="AJ14" i="1"/>
  <c r="AC13" i="1"/>
  <c r="AE13" i="1"/>
  <c r="X12" i="1"/>
  <c r="Z12" i="1"/>
  <c r="BI8" i="1"/>
  <c r="BG8" i="1"/>
  <c r="BD7" i="1"/>
  <c r="BB7" i="1"/>
  <c r="AW6" i="1"/>
  <c r="AY6" i="1"/>
  <c r="AJ5" i="1"/>
  <c r="AH5" i="1"/>
  <c r="BD30" i="1"/>
  <c r="BB30" i="1"/>
  <c r="BL21" i="1"/>
  <c r="BN21" i="1"/>
  <c r="BI10" i="1"/>
  <c r="BG10" i="1"/>
  <c r="BN32" i="1"/>
  <c r="BL32" i="1"/>
  <c r="BB35" i="1"/>
  <c r="BD35" i="1"/>
  <c r="AH33" i="1"/>
  <c r="AJ33" i="1"/>
  <c r="Z32" i="1"/>
  <c r="X32" i="1"/>
  <c r="BN30" i="1"/>
  <c r="BL30" i="1"/>
  <c r="BI29" i="1"/>
  <c r="BG29" i="1"/>
  <c r="BD28" i="1"/>
  <c r="BB28" i="1"/>
  <c r="AY27" i="1"/>
  <c r="AW27" i="1"/>
  <c r="AJ25" i="1"/>
  <c r="AH25" i="1"/>
  <c r="BN19" i="1"/>
  <c r="BL19" i="1"/>
  <c r="BG18" i="1"/>
  <c r="BI18" i="1"/>
  <c r="BB17" i="1"/>
  <c r="BD17" i="1"/>
  <c r="AW16" i="1"/>
  <c r="AY16" i="1"/>
  <c r="AC14" i="1"/>
  <c r="AE14" i="1"/>
  <c r="Z13" i="1"/>
  <c r="X13" i="1"/>
  <c r="BI9" i="1"/>
  <c r="BG9" i="1"/>
  <c r="BD8" i="1"/>
  <c r="BB8" i="1"/>
  <c r="AW7" i="1"/>
  <c r="AY7" i="1"/>
  <c r="AC5" i="1"/>
  <c r="AE5" i="1"/>
  <c r="AW29" i="1"/>
  <c r="AY29" i="1"/>
  <c r="AJ6" i="1"/>
  <c r="AH6" i="1"/>
  <c r="AJ35" i="1"/>
  <c r="AH35" i="1"/>
  <c r="AC35" i="1"/>
  <c r="AE35" i="1"/>
  <c r="AY35" i="1"/>
  <c r="AW35" i="1"/>
  <c r="AO34" i="1"/>
  <c r="AM34" i="1"/>
  <c r="AC33" i="1"/>
  <c r="AE33" i="1"/>
  <c r="BI30" i="1"/>
  <c r="BG30" i="1"/>
  <c r="BD29" i="1"/>
  <c r="BB29" i="1"/>
  <c r="AY28" i="1"/>
  <c r="AW28" i="1"/>
  <c r="AC25" i="1"/>
  <c r="AE25" i="1"/>
  <c r="BL20" i="1"/>
  <c r="BN20" i="1"/>
  <c r="BG19" i="1"/>
  <c r="BI19" i="1"/>
  <c r="BB18" i="1"/>
  <c r="BD18" i="1"/>
  <c r="AW17" i="1"/>
  <c r="AY17" i="1"/>
  <c r="Z14" i="1"/>
  <c r="X14" i="1"/>
  <c r="BN10" i="1"/>
  <c r="BL10" i="1"/>
  <c r="BD9" i="1"/>
  <c r="BB9" i="1"/>
  <c r="AW8" i="1"/>
  <c r="AY8" i="1"/>
  <c r="AO6" i="1"/>
  <c r="AM6" i="1"/>
  <c r="X5" i="1"/>
  <c r="Z5" i="1"/>
  <c r="N32" i="1"/>
  <c r="P32" i="1"/>
  <c r="N33" i="1"/>
  <c r="P33" i="1"/>
  <c r="N34" i="1"/>
  <c r="P34" i="1"/>
  <c r="N35" i="1"/>
  <c r="P35" i="1"/>
  <c r="N30" i="1"/>
  <c r="P30" i="1"/>
  <c r="N27" i="1"/>
  <c r="P27" i="1"/>
  <c r="N29" i="1"/>
  <c r="P29" i="1"/>
  <c r="N28" i="1"/>
  <c r="P28" i="1"/>
  <c r="P25" i="1"/>
  <c r="N18" i="1"/>
  <c r="P18" i="1"/>
  <c r="P16" i="1"/>
  <c r="N16" i="1"/>
  <c r="P20" i="1"/>
  <c r="N20" i="1"/>
  <c r="N22" i="1"/>
  <c r="P22" i="1"/>
  <c r="N19" i="1"/>
  <c r="P19" i="1"/>
  <c r="P21" i="1"/>
  <c r="N21" i="1"/>
  <c r="N17" i="1"/>
  <c r="P17" i="1"/>
  <c r="P13" i="1"/>
  <c r="N13" i="1"/>
  <c r="P12" i="1"/>
  <c r="N12" i="1"/>
  <c r="P9" i="1"/>
  <c r="N9" i="1"/>
  <c r="N6" i="1"/>
  <c r="P6" i="1"/>
  <c r="P14" i="1"/>
  <c r="N14" i="1"/>
  <c r="N10" i="1"/>
  <c r="P10" i="1"/>
  <c r="N7" i="1"/>
  <c r="P7" i="1"/>
  <c r="P5" i="1"/>
  <c r="N5" i="1"/>
  <c r="N11" i="1"/>
  <c r="P11" i="1"/>
  <c r="N8" i="1"/>
  <c r="P8" i="1"/>
  <c r="AR8" i="1"/>
  <c r="AR12" i="1"/>
  <c r="AR9" i="1"/>
  <c r="AR13" i="1"/>
  <c r="AR6" i="1"/>
  <c r="AR11" i="1"/>
  <c r="AR14" i="1"/>
  <c r="AR10" i="1"/>
  <c r="AR7" i="1"/>
  <c r="AR32" i="1"/>
  <c r="AR33" i="1"/>
  <c r="AR34" i="1"/>
  <c r="AR35" i="1"/>
  <c r="AR30" i="1"/>
  <c r="AR27" i="1"/>
  <c r="AR29" i="1"/>
  <c r="AR28" i="1"/>
  <c r="AR25" i="1"/>
  <c r="AR22" i="1"/>
  <c r="AR18" i="1"/>
  <c r="AR19" i="1"/>
  <c r="AR20" i="1"/>
  <c r="AR16" i="1"/>
  <c r="AR21" i="1"/>
  <c r="AR17" i="1"/>
  <c r="O37" i="1"/>
  <c r="AX37" i="1"/>
  <c r="BA37" i="1"/>
  <c r="AD37" i="1"/>
  <c r="BC24" i="1"/>
  <c r="BC38" i="1" s="1"/>
  <c r="BO31" i="1"/>
  <c r="BL31" i="1" s="1"/>
  <c r="AL37" i="1"/>
  <c r="BJ26" i="1"/>
  <c r="BI26" i="1" s="1"/>
  <c r="AS24" i="1"/>
  <c r="AS38" i="1" s="1"/>
  <c r="O24" i="1"/>
  <c r="O38" i="1" s="1"/>
  <c r="BK37" i="1"/>
  <c r="W37" i="1"/>
  <c r="BK24" i="1"/>
  <c r="W24" i="1"/>
  <c r="W38" i="1" s="1"/>
  <c r="Y37" i="1"/>
  <c r="BC37" i="1"/>
  <c r="AX24" i="1"/>
  <c r="AX38" i="1" s="1"/>
  <c r="AL24" i="1"/>
  <c r="AL38" i="1" s="1"/>
  <c r="BJ15" i="1"/>
  <c r="BI15" i="1" s="1"/>
  <c r="AI24" i="1"/>
  <c r="AI38" i="1" s="1"/>
  <c r="AZ31" i="1"/>
  <c r="AW31" i="1" s="1"/>
  <c r="AZ36" i="1"/>
  <c r="AW36" i="1" s="1"/>
  <c r="AZ26" i="1"/>
  <c r="AY26" i="1" s="1"/>
  <c r="AA26" i="1"/>
  <c r="Z26" i="1" s="1"/>
  <c r="AK23" i="1"/>
  <c r="AH23" i="1" s="1"/>
  <c r="AZ15" i="1"/>
  <c r="AW15" i="1" s="1"/>
  <c r="AU15" i="1"/>
  <c r="AR15" i="1" s="1"/>
  <c r="BA24" i="1"/>
  <c r="BA38" i="1" s="1"/>
  <c r="AK36" i="1"/>
  <c r="AJ36" i="1" s="1"/>
  <c r="AI37" i="1"/>
  <c r="AQ24" i="1"/>
  <c r="AQ38" i="1" s="1"/>
  <c r="BO15" i="1"/>
  <c r="BN15" i="1" s="1"/>
  <c r="AF36" i="1"/>
  <c r="AC36" i="1" s="1"/>
  <c r="BE31" i="1"/>
  <c r="BD31" i="1" s="1"/>
  <c r="BO26" i="1"/>
  <c r="BN26" i="1" s="1"/>
  <c r="AU26" i="1"/>
  <c r="AT26" i="1" s="1"/>
  <c r="AP26" i="1"/>
  <c r="AM26" i="1" s="1"/>
  <c r="AP15" i="1"/>
  <c r="AM15" i="1" s="1"/>
  <c r="BM37" i="1"/>
  <c r="AA15" i="1"/>
  <c r="Z15" i="1" s="1"/>
  <c r="AS37" i="1"/>
  <c r="AF15" i="1"/>
  <c r="AC15" i="1" s="1"/>
  <c r="M37" i="1"/>
  <c r="Q31" i="1"/>
  <c r="N31" i="1" s="1"/>
  <c r="M24" i="1"/>
  <c r="M38" i="1" s="1"/>
  <c r="AP36" i="1"/>
  <c r="AO36" i="1" s="1"/>
  <c r="BO36" i="1"/>
  <c r="BL36" i="1" s="1"/>
  <c r="AG37" i="1"/>
  <c r="BE36" i="1"/>
  <c r="BJ36" i="1"/>
  <c r="BI36" i="1" s="1"/>
  <c r="AV37" i="1"/>
  <c r="AA31" i="1"/>
  <c r="BJ31" i="1"/>
  <c r="AK31" i="1"/>
  <c r="AD24" i="1"/>
  <c r="AP23" i="1"/>
  <c r="BF37" i="1"/>
  <c r="Q36" i="1"/>
  <c r="AA36" i="1"/>
  <c r="AF31" i="1"/>
  <c r="AF26" i="1"/>
  <c r="AE26" i="1" s="1"/>
  <c r="BF24" i="1"/>
  <c r="AU36" i="1"/>
  <c r="AQ37" i="1"/>
  <c r="Y24" i="1"/>
  <c r="AN37" i="1"/>
  <c r="AP31" i="1"/>
  <c r="AU31" i="1"/>
  <c r="AN24" i="1"/>
  <c r="AZ23" i="1"/>
  <c r="AW23" i="1" s="1"/>
  <c r="BB31" i="1"/>
  <c r="BE26" i="1"/>
  <c r="BD26" i="1" s="1"/>
  <c r="Q26" i="1"/>
  <c r="N26" i="1" s="1"/>
  <c r="BM24" i="1"/>
  <c r="AG24" i="1"/>
  <c r="BJ23" i="1"/>
  <c r="BG23" i="1" s="1"/>
  <c r="BE23" i="1"/>
  <c r="AA23" i="1"/>
  <c r="X23" i="1" s="1"/>
  <c r="AU23" i="1"/>
  <c r="AV24" i="1"/>
  <c r="AB24" i="1"/>
  <c r="BH37" i="1"/>
  <c r="AB37" i="1"/>
  <c r="AK26" i="1"/>
  <c r="AF23" i="1"/>
  <c r="AC23" i="1" s="1"/>
  <c r="Q23" i="1"/>
  <c r="BO23" i="1"/>
  <c r="BH24" i="1"/>
  <c r="AK15" i="1"/>
  <c r="BE15" i="1"/>
  <c r="Q15" i="1"/>
  <c r="BP38" i="1" l="1"/>
  <c r="BG15" i="1"/>
  <c r="BK38" i="1"/>
  <c r="BN31" i="1"/>
  <c r="BG26" i="1"/>
  <c r="AC26" i="1"/>
  <c r="AT15" i="1"/>
  <c r="AR26" i="1"/>
  <c r="AJ23" i="1"/>
  <c r="X26" i="1"/>
  <c r="AO26" i="1"/>
  <c r="AY15" i="1"/>
  <c r="AZ24" i="1"/>
  <c r="AZ38" i="1" s="1"/>
  <c r="AY38" i="1" s="1"/>
  <c r="AY23" i="1"/>
  <c r="Q37" i="1"/>
  <c r="N37" i="1" s="1"/>
  <c r="AE36" i="1"/>
  <c r="AF24" i="1"/>
  <c r="AF38" i="1" s="1"/>
  <c r="AE15" i="1"/>
  <c r="BL15" i="1"/>
  <c r="AU37" i="1"/>
  <c r="AT37" i="1" s="1"/>
  <c r="AY31" i="1"/>
  <c r="BN36" i="1"/>
  <c r="AY36" i="1"/>
  <c r="AW26" i="1"/>
  <c r="AZ37" i="1"/>
  <c r="AY37" i="1" s="1"/>
  <c r="AA24" i="1"/>
  <c r="AA38" i="1" s="1"/>
  <c r="X38" i="1" s="1"/>
  <c r="BL26" i="1"/>
  <c r="AO15" i="1"/>
  <c r="X15" i="1"/>
  <c r="AP24" i="1"/>
  <c r="AM24" i="1" s="1"/>
  <c r="BG36" i="1"/>
  <c r="AH36" i="1"/>
  <c r="P31" i="1"/>
  <c r="BB15" i="1"/>
  <c r="BE24" i="1"/>
  <c r="AM31" i="1"/>
  <c r="AP37" i="1"/>
  <c r="AM37" i="1" s="1"/>
  <c r="Y38" i="1"/>
  <c r="BF38" i="1"/>
  <c r="AF37" i="1"/>
  <c r="AE37" i="1" s="1"/>
  <c r="AC31" i="1"/>
  <c r="AE31" i="1"/>
  <c r="AT31" i="1"/>
  <c r="AD38" i="1"/>
  <c r="AK37" i="1"/>
  <c r="AJ37" i="1" s="1"/>
  <c r="AJ31" i="1"/>
  <c r="BH38" i="1"/>
  <c r="N23" i="1"/>
  <c r="P23" i="1"/>
  <c r="BD15" i="1"/>
  <c r="AM23" i="1"/>
  <c r="AG38" i="1"/>
  <c r="AM36" i="1"/>
  <c r="AO31" i="1"/>
  <c r="Z23" i="1"/>
  <c r="P26" i="1"/>
  <c r="P36" i="1"/>
  <c r="N36" i="1"/>
  <c r="AE23" i="1"/>
  <c r="BE37" i="1"/>
  <c r="BB36" i="1"/>
  <c r="BD36" i="1"/>
  <c r="AV38" i="1"/>
  <c r="N15" i="1"/>
  <c r="Q24" i="1"/>
  <c r="BL23" i="1"/>
  <c r="BO24" i="1"/>
  <c r="BN24" i="1" s="1"/>
  <c r="AH26" i="1"/>
  <c r="AJ26" i="1"/>
  <c r="BD23" i="1"/>
  <c r="BB23" i="1"/>
  <c r="AO23" i="1"/>
  <c r="BN23" i="1"/>
  <c r="AR31" i="1"/>
  <c r="AR36" i="1"/>
  <c r="AT36" i="1"/>
  <c r="X36" i="1"/>
  <c r="Z36" i="1"/>
  <c r="BJ37" i="1"/>
  <c r="BG37" i="1" s="1"/>
  <c r="BG31" i="1"/>
  <c r="BI31" i="1"/>
  <c r="AA37" i="1"/>
  <c r="X31" i="1"/>
  <c r="BO37" i="1"/>
  <c r="AH31" i="1"/>
  <c r="AT23" i="1"/>
  <c r="AU24" i="1"/>
  <c r="AR23" i="1"/>
  <c r="AH15" i="1"/>
  <c r="AK24" i="1"/>
  <c r="AK38" i="1" s="1"/>
  <c r="AJ15" i="1"/>
  <c r="AB38" i="1"/>
  <c r="BJ24" i="1"/>
  <c r="BJ38" i="1" s="1"/>
  <c r="BI23" i="1"/>
  <c r="BM38" i="1"/>
  <c r="Z31" i="1"/>
  <c r="P15" i="1"/>
  <c r="AN38" i="1"/>
  <c r="AE24" i="1" l="1"/>
  <c r="AC38" i="1"/>
  <c r="AW38" i="1"/>
  <c r="AC24" i="1"/>
  <c r="AW24" i="1"/>
  <c r="P37" i="1"/>
  <c r="AE38" i="1"/>
  <c r="AY24" i="1"/>
  <c r="Z38" i="1"/>
  <c r="X24" i="1"/>
  <c r="Z24" i="1"/>
  <c r="AP38" i="1"/>
  <c r="AM38" i="1" s="1"/>
  <c r="BI37" i="1"/>
  <c r="AC37" i="1"/>
  <c r="AR37" i="1"/>
  <c r="AW37" i="1"/>
  <c r="BI38" i="1"/>
  <c r="BG38" i="1"/>
  <c r="AO24" i="1"/>
  <c r="AH37" i="1"/>
  <c r="AJ38" i="1"/>
  <c r="AJ24" i="1"/>
  <c r="BO38" i="1"/>
  <c r="BL38" i="1" s="1"/>
  <c r="BL24" i="1"/>
  <c r="AH24" i="1"/>
  <c r="Z37" i="1"/>
  <c r="X37" i="1"/>
  <c r="AO37" i="1"/>
  <c r="BD37" i="1"/>
  <c r="BB37" i="1"/>
  <c r="BI24" i="1"/>
  <c r="BN37" i="1"/>
  <c r="BL37" i="1"/>
  <c r="Q38" i="1"/>
  <c r="N24" i="1"/>
  <c r="P24" i="1"/>
  <c r="BE38" i="1"/>
  <c r="BD24" i="1"/>
  <c r="BB24" i="1"/>
  <c r="AU38" i="1"/>
  <c r="AT24" i="1"/>
  <c r="AR24" i="1"/>
  <c r="BG24" i="1"/>
  <c r="AO38" i="1" l="1"/>
  <c r="BN38" i="1"/>
  <c r="AH38" i="1"/>
  <c r="P38" i="1"/>
  <c r="N38" i="1"/>
  <c r="AR38" i="1"/>
  <c r="AT38" i="1"/>
  <c r="BD38" i="1"/>
  <c r="BB38" i="1"/>
  <c r="BV18" i="2" l="1"/>
  <c r="BS18" i="2" l="1"/>
  <c r="BU18" i="2"/>
  <c r="BA23" i="5"/>
  <c r="BA24" i="5"/>
  <c r="BA25" i="5"/>
  <c r="AZ25" i="5" l="1"/>
  <c r="AX25" i="5"/>
  <c r="AZ24" i="5"/>
  <c r="AX24" i="5"/>
  <c r="AZ23" i="5"/>
  <c r="AX23" i="5"/>
  <c r="AV23" i="5"/>
  <c r="AV24" i="5"/>
  <c r="AV25" i="5"/>
  <c r="AU24" i="5" l="1"/>
  <c r="AS24" i="5"/>
  <c r="AU23" i="5"/>
  <c r="AS23" i="5"/>
  <c r="AU25" i="5"/>
  <c r="AS25" i="5"/>
  <c r="AQ23" i="5"/>
  <c r="AQ24" i="5"/>
  <c r="AQ25" i="5"/>
  <c r="AN25" i="5" l="1"/>
  <c r="AP25" i="5"/>
  <c r="AN24" i="5"/>
  <c r="AP24" i="5"/>
  <c r="AN23" i="5"/>
  <c r="AP23" i="5"/>
  <c r="AL23" i="5"/>
  <c r="AL24" i="5"/>
  <c r="AK24" i="5" l="1"/>
  <c r="AI24" i="5"/>
  <c r="AK23" i="5"/>
  <c r="AI23" i="5"/>
  <c r="M24" i="5"/>
  <c r="R24" i="5"/>
  <c r="W24" i="5"/>
  <c r="AB24" i="5"/>
  <c r="AG24" i="5"/>
  <c r="AD24" i="5" s="1"/>
  <c r="BP24" i="5"/>
  <c r="R22" i="5"/>
  <c r="W22" i="5"/>
  <c r="AB22" i="5"/>
  <c r="AG22" i="5"/>
  <c r="AD22" i="5" s="1"/>
  <c r="AL22" i="5"/>
  <c r="AQ22" i="5"/>
  <c r="AV22" i="5"/>
  <c r="BA22" i="5"/>
  <c r="BF22" i="5"/>
  <c r="BP22" i="5"/>
  <c r="M22" i="5"/>
  <c r="T22" i="5" l="1"/>
  <c r="V22" i="5"/>
  <c r="AA24" i="5"/>
  <c r="Y24" i="5"/>
  <c r="V24" i="5"/>
  <c r="T24" i="5"/>
  <c r="O24" i="5"/>
  <c r="Q24" i="5"/>
  <c r="Q22" i="5"/>
  <c r="O22" i="5"/>
  <c r="J22" i="5"/>
  <c r="L22" i="5"/>
  <c r="Y22" i="5"/>
  <c r="AA22" i="5"/>
  <c r="L24" i="5"/>
  <c r="J24" i="5"/>
  <c r="AU22" i="5"/>
  <c r="AS22" i="5"/>
  <c r="BE22" i="5"/>
  <c r="BC22" i="5"/>
  <c r="AZ22" i="5"/>
  <c r="AX22" i="5"/>
  <c r="AK22" i="5"/>
  <c r="AI22" i="5"/>
  <c r="BM22" i="5"/>
  <c r="BO22" i="5"/>
  <c r="BO24" i="5"/>
  <c r="BM24" i="5"/>
  <c r="AN22" i="5"/>
  <c r="AP22" i="5"/>
  <c r="AF22" i="5"/>
  <c r="AF24" i="5"/>
  <c r="W39" i="5" l="1"/>
  <c r="AB39" i="5"/>
  <c r="AG39" i="5"/>
  <c r="AD39" i="5" s="1"/>
  <c r="AL39" i="5"/>
  <c r="AQ39" i="5"/>
  <c r="AV39" i="5"/>
  <c r="BA39" i="5"/>
  <c r="BF39" i="5"/>
  <c r="BP39" i="5"/>
  <c r="M9" i="5"/>
  <c r="R9" i="5"/>
  <c r="W9" i="5"/>
  <c r="AB9" i="5"/>
  <c r="AG9" i="5"/>
  <c r="AD9" i="5" s="1"/>
  <c r="AL9" i="5"/>
  <c r="AQ9" i="5"/>
  <c r="AV9" i="5"/>
  <c r="BA9" i="5"/>
  <c r="BF9" i="5"/>
  <c r="BK9" i="5"/>
  <c r="BP9" i="5"/>
  <c r="T9" i="5" l="1"/>
  <c r="V9" i="5"/>
  <c r="J9" i="5"/>
  <c r="L9" i="5"/>
  <c r="AU39" i="5"/>
  <c r="AS39" i="5"/>
  <c r="AA39" i="5"/>
  <c r="Y39" i="5"/>
  <c r="O9" i="5"/>
  <c r="Q9" i="5"/>
  <c r="AU9" i="5"/>
  <c r="AS9" i="5"/>
  <c r="Y9" i="5"/>
  <c r="AA9" i="5"/>
  <c r="V39" i="5"/>
  <c r="T39" i="5"/>
  <c r="AI39" i="5"/>
  <c r="AK39" i="5"/>
  <c r="AK9" i="5"/>
  <c r="AI9" i="5"/>
  <c r="AZ39" i="5"/>
  <c r="AX39" i="5"/>
  <c r="AZ9" i="5"/>
  <c r="AX9" i="5"/>
  <c r="BC39" i="5"/>
  <c r="BE39" i="5"/>
  <c r="BE9" i="5"/>
  <c r="BC9" i="5"/>
  <c r="BM9" i="5"/>
  <c r="BO9" i="5"/>
  <c r="BM39" i="5"/>
  <c r="BO39" i="5"/>
  <c r="BJ9" i="5"/>
  <c r="BH9" i="5"/>
  <c r="AN39" i="5"/>
  <c r="AP39" i="5"/>
  <c r="AN9" i="5"/>
  <c r="AP9" i="5"/>
  <c r="AF39" i="5"/>
  <c r="AF9" i="5"/>
  <c r="R39" i="5" l="1"/>
  <c r="Q39" i="5" l="1"/>
  <c r="O39" i="5"/>
  <c r="BP12" i="5"/>
  <c r="BF12" i="5"/>
  <c r="BA12" i="5"/>
  <c r="AV12" i="5"/>
  <c r="AQ12" i="5"/>
  <c r="AL12" i="5"/>
  <c r="AG12" i="5"/>
  <c r="AD12" i="5" s="1"/>
  <c r="AB12" i="5"/>
  <c r="W12" i="5"/>
  <c r="R12" i="5"/>
  <c r="M12" i="5"/>
  <c r="Q12" i="5" l="1"/>
  <c r="O12" i="5"/>
  <c r="V12" i="5"/>
  <c r="T12" i="5"/>
  <c r="AU12" i="5"/>
  <c r="AS12" i="5"/>
  <c r="AA12" i="5"/>
  <c r="Y12" i="5"/>
  <c r="L12" i="5"/>
  <c r="J12" i="5"/>
  <c r="AK12" i="5"/>
  <c r="AI12" i="5"/>
  <c r="AZ12" i="5"/>
  <c r="AX12" i="5"/>
  <c r="BC12" i="5"/>
  <c r="BE12" i="5"/>
  <c r="BO12" i="5"/>
  <c r="BM12" i="5"/>
  <c r="AN12" i="5"/>
  <c r="AP12" i="5"/>
  <c r="AF12" i="5"/>
  <c r="M39" i="5"/>
  <c r="L39" i="5" l="1"/>
  <c r="J39" i="5"/>
  <c r="H26" i="1"/>
  <c r="J26" i="1"/>
  <c r="K46" i="5" l="1"/>
  <c r="I46" i="5"/>
  <c r="M45" i="5"/>
  <c r="M44" i="5"/>
  <c r="M42" i="5"/>
  <c r="M41" i="5"/>
  <c r="M40" i="5"/>
  <c r="M38" i="5"/>
  <c r="M37" i="5"/>
  <c r="M36" i="5"/>
  <c r="M35" i="5"/>
  <c r="M34" i="5"/>
  <c r="M33" i="5"/>
  <c r="M31" i="5"/>
  <c r="M30" i="5"/>
  <c r="M29" i="5"/>
  <c r="M28" i="5"/>
  <c r="M25" i="5"/>
  <c r="M23" i="5"/>
  <c r="M21" i="5"/>
  <c r="M20" i="5"/>
  <c r="M19" i="5"/>
  <c r="M18" i="5"/>
  <c r="M17" i="5"/>
  <c r="M16" i="5"/>
  <c r="M15" i="5"/>
  <c r="M14" i="5"/>
  <c r="M13" i="5"/>
  <c r="M11" i="5"/>
  <c r="M10" i="5"/>
  <c r="M8" i="5"/>
  <c r="M7" i="5"/>
  <c r="M6" i="5"/>
  <c r="M4" i="5"/>
  <c r="P46" i="5"/>
  <c r="N46" i="5"/>
  <c r="R45" i="5"/>
  <c r="R44" i="5"/>
  <c r="R42" i="5"/>
  <c r="R41" i="5"/>
  <c r="R40" i="5"/>
  <c r="R38" i="5"/>
  <c r="R37" i="5"/>
  <c r="R36" i="5"/>
  <c r="R35" i="5"/>
  <c r="R34" i="5"/>
  <c r="R33" i="5"/>
  <c r="R31" i="5"/>
  <c r="R30" i="5"/>
  <c r="R29" i="5"/>
  <c r="R28" i="5"/>
  <c r="R25" i="5"/>
  <c r="R23" i="5"/>
  <c r="R21" i="5"/>
  <c r="R20" i="5"/>
  <c r="R19" i="5"/>
  <c r="R18" i="5"/>
  <c r="R17" i="5"/>
  <c r="R16" i="5"/>
  <c r="R15" i="5"/>
  <c r="R14" i="5"/>
  <c r="R13" i="5"/>
  <c r="R11" i="5"/>
  <c r="R10" i="5"/>
  <c r="R8" i="5"/>
  <c r="R7" i="5"/>
  <c r="R6" i="5"/>
  <c r="U46" i="5"/>
  <c r="S46" i="5"/>
  <c r="W45" i="5"/>
  <c r="W44" i="5"/>
  <c r="W42" i="5"/>
  <c r="W41" i="5"/>
  <c r="W40" i="5"/>
  <c r="W38" i="5"/>
  <c r="W37" i="5"/>
  <c r="W36" i="5"/>
  <c r="W35" i="5"/>
  <c r="W34" i="5"/>
  <c r="W33" i="5"/>
  <c r="W31" i="5"/>
  <c r="W30" i="5"/>
  <c r="W29" i="5"/>
  <c r="W28" i="5"/>
  <c r="W25" i="5"/>
  <c r="W23" i="5"/>
  <c r="W21" i="5"/>
  <c r="W20" i="5"/>
  <c r="W19" i="5"/>
  <c r="W18" i="5"/>
  <c r="W17" i="5"/>
  <c r="W16" i="5"/>
  <c r="W15" i="5"/>
  <c r="W14" i="5"/>
  <c r="W13" i="5"/>
  <c r="W11" i="5"/>
  <c r="W10" i="5"/>
  <c r="W8" i="5"/>
  <c r="W7" i="5"/>
  <c r="W6" i="5"/>
  <c r="W4" i="5"/>
  <c r="Z46" i="5"/>
  <c r="X46" i="5"/>
  <c r="AB45" i="5"/>
  <c r="AB44" i="5"/>
  <c r="AB42" i="5"/>
  <c r="AB41" i="5"/>
  <c r="AB40" i="5"/>
  <c r="AB38" i="5"/>
  <c r="AB37" i="5"/>
  <c r="AB36" i="5"/>
  <c r="AB35" i="5"/>
  <c r="AB34" i="5"/>
  <c r="AB33" i="5"/>
  <c r="AB31" i="5"/>
  <c r="AB30" i="5"/>
  <c r="AB29" i="5"/>
  <c r="AB28" i="5"/>
  <c r="AB25" i="5"/>
  <c r="AB23" i="5"/>
  <c r="AB21" i="5"/>
  <c r="AB20" i="5"/>
  <c r="AB19" i="5"/>
  <c r="AB18" i="5"/>
  <c r="AB17" i="5"/>
  <c r="AB16" i="5"/>
  <c r="AB15" i="5"/>
  <c r="AB14" i="5"/>
  <c r="AB13" i="5"/>
  <c r="AB11" i="5"/>
  <c r="AB10" i="5"/>
  <c r="AB8" i="5"/>
  <c r="AB7" i="5"/>
  <c r="AB6" i="5"/>
  <c r="AB4" i="5"/>
  <c r="Y4" i="5" l="1"/>
  <c r="AA4" i="5"/>
  <c r="O4" i="5"/>
  <c r="Q4" i="5"/>
  <c r="T4" i="5"/>
  <c r="V4" i="5"/>
  <c r="J4" i="5"/>
  <c r="L4" i="5"/>
  <c r="AA10" i="5"/>
  <c r="Y10" i="5"/>
  <c r="AA15" i="5"/>
  <c r="Y15" i="5"/>
  <c r="AA19" i="5"/>
  <c r="Y19" i="5"/>
  <c r="AA25" i="5"/>
  <c r="Y25" i="5"/>
  <c r="AA31" i="5"/>
  <c r="Y31" i="5"/>
  <c r="AA36" i="5"/>
  <c r="Y36" i="5"/>
  <c r="AA41" i="5"/>
  <c r="Y41" i="5"/>
  <c r="V7" i="5"/>
  <c r="T7" i="5"/>
  <c r="T13" i="5"/>
  <c r="V13" i="5"/>
  <c r="V17" i="5"/>
  <c r="T17" i="5"/>
  <c r="V21" i="5"/>
  <c r="T21" i="5"/>
  <c r="V29" i="5"/>
  <c r="T29" i="5"/>
  <c r="V34" i="5"/>
  <c r="T34" i="5"/>
  <c r="V38" i="5"/>
  <c r="T38" i="5"/>
  <c r="V44" i="5"/>
  <c r="T44" i="5"/>
  <c r="Q10" i="5"/>
  <c r="O10" i="5"/>
  <c r="Q15" i="5"/>
  <c r="O15" i="5"/>
  <c r="Q19" i="5"/>
  <c r="O19" i="5"/>
  <c r="Q25" i="5"/>
  <c r="O25" i="5"/>
  <c r="Q31" i="5"/>
  <c r="O31" i="5"/>
  <c r="Q36" i="5"/>
  <c r="O36" i="5"/>
  <c r="Q41" i="5"/>
  <c r="O41" i="5"/>
  <c r="L7" i="5"/>
  <c r="J7" i="5"/>
  <c r="L13" i="5"/>
  <c r="J13" i="5"/>
  <c r="L17" i="5"/>
  <c r="J17" i="5"/>
  <c r="L21" i="5"/>
  <c r="J21" i="5"/>
  <c r="L29" i="5"/>
  <c r="J29" i="5"/>
  <c r="L34" i="5"/>
  <c r="J34" i="5"/>
  <c r="L38" i="5"/>
  <c r="J38" i="5"/>
  <c r="L44" i="5"/>
  <c r="J44" i="5"/>
  <c r="AA6" i="5"/>
  <c r="Y6" i="5"/>
  <c r="AA11" i="5"/>
  <c r="Y11" i="5"/>
  <c r="AA16" i="5"/>
  <c r="Y16" i="5"/>
  <c r="AA20" i="5"/>
  <c r="Y20" i="5"/>
  <c r="AA28" i="5"/>
  <c r="Y28" i="5"/>
  <c r="AA33" i="5"/>
  <c r="Y33" i="5"/>
  <c r="AA37" i="5"/>
  <c r="Y37" i="5"/>
  <c r="AA42" i="5"/>
  <c r="Y42" i="5"/>
  <c r="V8" i="5"/>
  <c r="T8" i="5"/>
  <c r="V14" i="5"/>
  <c r="T14" i="5"/>
  <c r="V18" i="5"/>
  <c r="T18" i="5"/>
  <c r="V23" i="5"/>
  <c r="T23" i="5"/>
  <c r="V30" i="5"/>
  <c r="T30" i="5"/>
  <c r="V35" i="5"/>
  <c r="T35" i="5"/>
  <c r="V40" i="5"/>
  <c r="T40" i="5"/>
  <c r="V45" i="5"/>
  <c r="T45" i="5"/>
  <c r="Q6" i="5"/>
  <c r="O6" i="5"/>
  <c r="Q11" i="5"/>
  <c r="O11" i="5"/>
  <c r="Q16" i="5"/>
  <c r="O16" i="5"/>
  <c r="Q20" i="5"/>
  <c r="O20" i="5"/>
  <c r="Q28" i="5"/>
  <c r="O28" i="5"/>
  <c r="Q33" i="5"/>
  <c r="O33" i="5"/>
  <c r="Q37" i="5"/>
  <c r="O37" i="5"/>
  <c r="Q42" i="5"/>
  <c r="O42" i="5"/>
  <c r="L8" i="5"/>
  <c r="J8" i="5"/>
  <c r="L14" i="5"/>
  <c r="J14" i="5"/>
  <c r="L18" i="5"/>
  <c r="J18" i="5"/>
  <c r="L23" i="5"/>
  <c r="J23" i="5"/>
  <c r="L30" i="5"/>
  <c r="J30" i="5"/>
  <c r="L35" i="5"/>
  <c r="J35" i="5"/>
  <c r="L40" i="5"/>
  <c r="J40" i="5"/>
  <c r="L45" i="5"/>
  <c r="J45" i="5"/>
  <c r="AA7" i="5"/>
  <c r="Y7" i="5"/>
  <c r="AA13" i="5"/>
  <c r="Y13" i="5"/>
  <c r="AA17" i="5"/>
  <c r="Y17" i="5"/>
  <c r="AA21" i="5"/>
  <c r="Y21" i="5"/>
  <c r="AA29" i="5"/>
  <c r="Y29" i="5"/>
  <c r="AA34" i="5"/>
  <c r="Y34" i="5"/>
  <c r="AA38" i="5"/>
  <c r="Y38" i="5"/>
  <c r="AA44" i="5"/>
  <c r="Y44" i="5"/>
  <c r="V10" i="5"/>
  <c r="T10" i="5"/>
  <c r="V15" i="5"/>
  <c r="T15" i="5"/>
  <c r="V19" i="5"/>
  <c r="T19" i="5"/>
  <c r="V25" i="5"/>
  <c r="T25" i="5"/>
  <c r="V31" i="5"/>
  <c r="T31" i="5"/>
  <c r="V36" i="5"/>
  <c r="T36" i="5"/>
  <c r="V41" i="5"/>
  <c r="T41" i="5"/>
  <c r="Q7" i="5"/>
  <c r="O7" i="5"/>
  <c r="Q13" i="5"/>
  <c r="O13" i="5"/>
  <c r="Q17" i="5"/>
  <c r="O17" i="5"/>
  <c r="Q21" i="5"/>
  <c r="O21" i="5"/>
  <c r="Q29" i="5"/>
  <c r="O29" i="5"/>
  <c r="Q34" i="5"/>
  <c r="O34" i="5"/>
  <c r="Q38" i="5"/>
  <c r="O38" i="5"/>
  <c r="Q44" i="5"/>
  <c r="O44" i="5"/>
  <c r="J10" i="5"/>
  <c r="L10" i="5"/>
  <c r="L15" i="5"/>
  <c r="J15" i="5"/>
  <c r="L19" i="5"/>
  <c r="J19" i="5"/>
  <c r="L25" i="5"/>
  <c r="J25" i="5"/>
  <c r="L31" i="5"/>
  <c r="J31" i="5"/>
  <c r="L36" i="5"/>
  <c r="J36" i="5"/>
  <c r="L41" i="5"/>
  <c r="J41" i="5"/>
  <c r="AA8" i="5"/>
  <c r="Y8" i="5"/>
  <c r="AA14" i="5"/>
  <c r="Y14" i="5"/>
  <c r="AA18" i="5"/>
  <c r="Y18" i="5"/>
  <c r="AA23" i="5"/>
  <c r="Y23" i="5"/>
  <c r="AA30" i="5"/>
  <c r="Y30" i="5"/>
  <c r="AA35" i="5"/>
  <c r="Y35" i="5"/>
  <c r="AA40" i="5"/>
  <c r="Y40" i="5"/>
  <c r="AA45" i="5"/>
  <c r="Y45" i="5"/>
  <c r="V6" i="5"/>
  <c r="T6" i="5"/>
  <c r="V11" i="5"/>
  <c r="T11" i="5"/>
  <c r="V16" i="5"/>
  <c r="T16" i="5"/>
  <c r="V20" i="5"/>
  <c r="T20" i="5"/>
  <c r="V28" i="5"/>
  <c r="T28" i="5"/>
  <c r="V33" i="5"/>
  <c r="T33" i="5"/>
  <c r="V37" i="5"/>
  <c r="T37" i="5"/>
  <c r="V42" i="5"/>
  <c r="T42" i="5"/>
  <c r="Q8" i="5"/>
  <c r="O8" i="5"/>
  <c r="Q14" i="5"/>
  <c r="O14" i="5"/>
  <c r="Q18" i="5"/>
  <c r="O18" i="5"/>
  <c r="Q23" i="5"/>
  <c r="O23" i="5"/>
  <c r="Q30" i="5"/>
  <c r="O30" i="5"/>
  <c r="Q35" i="5"/>
  <c r="O35" i="5"/>
  <c r="Q40" i="5"/>
  <c r="O40" i="5"/>
  <c r="Q45" i="5"/>
  <c r="O45" i="5"/>
  <c r="L6" i="5"/>
  <c r="J6" i="5"/>
  <c r="L11" i="5"/>
  <c r="J11" i="5"/>
  <c r="L16" i="5"/>
  <c r="J16" i="5"/>
  <c r="L20" i="5"/>
  <c r="J20" i="5"/>
  <c r="L28" i="5"/>
  <c r="J28" i="5"/>
  <c r="L33" i="5"/>
  <c r="J33" i="5"/>
  <c r="L37" i="5"/>
  <c r="J37" i="5"/>
  <c r="L42" i="5"/>
  <c r="J42" i="5"/>
  <c r="W46" i="5"/>
  <c r="V46" i="5" s="1"/>
  <c r="R46" i="5"/>
  <c r="O46" i="5" s="1"/>
  <c r="M46" i="5"/>
  <c r="L46" i="5" s="1"/>
  <c r="AB46" i="5"/>
  <c r="AA46" i="5" s="1"/>
  <c r="BP23" i="5"/>
  <c r="AG23" i="5"/>
  <c r="AD23" i="5" s="1"/>
  <c r="BM23" i="5" l="1"/>
  <c r="BO23" i="5"/>
  <c r="AF23" i="5"/>
  <c r="Q46" i="5"/>
  <c r="T46" i="5"/>
  <c r="J46" i="5"/>
  <c r="Y46" i="5"/>
  <c r="BN46" i="5"/>
  <c r="BL46" i="5"/>
  <c r="BP45" i="5"/>
  <c r="BP44" i="5"/>
  <c r="BP42" i="5"/>
  <c r="BP41" i="5"/>
  <c r="BP40" i="5"/>
  <c r="BP38" i="5"/>
  <c r="BP37" i="5"/>
  <c r="BP36" i="5"/>
  <c r="BP35" i="5"/>
  <c r="BP34" i="5"/>
  <c r="BP33" i="5"/>
  <c r="BP31" i="5"/>
  <c r="BP30" i="5"/>
  <c r="BP29" i="5"/>
  <c r="BP28" i="5"/>
  <c r="BP25" i="5"/>
  <c r="BP21" i="5"/>
  <c r="BP20" i="5"/>
  <c r="BP19" i="5"/>
  <c r="BP18" i="5"/>
  <c r="BP17" i="5"/>
  <c r="BP16" i="5"/>
  <c r="BP15" i="5"/>
  <c r="BP14" i="5"/>
  <c r="BP13" i="5"/>
  <c r="BP11" i="5"/>
  <c r="BP10" i="5"/>
  <c r="BP8" i="5"/>
  <c r="BP7" i="5"/>
  <c r="BP6" i="5"/>
  <c r="BP4" i="5"/>
  <c r="BM8" i="5" l="1"/>
  <c r="BO8" i="5"/>
  <c r="BM18" i="5"/>
  <c r="BO18" i="5"/>
  <c r="BO4" i="5"/>
  <c r="BM4" i="5"/>
  <c r="BM15" i="5"/>
  <c r="BO15" i="5"/>
  <c r="BM33" i="5"/>
  <c r="BO33" i="5"/>
  <c r="BM11" i="5"/>
  <c r="BO11" i="5"/>
  <c r="BM20" i="5"/>
  <c r="BO20" i="5"/>
  <c r="BM29" i="5"/>
  <c r="BO29" i="5"/>
  <c r="BM34" i="5"/>
  <c r="BO34" i="5"/>
  <c r="BM38" i="5"/>
  <c r="BO38" i="5"/>
  <c r="BM44" i="5"/>
  <c r="BO44" i="5"/>
  <c r="BM14" i="5"/>
  <c r="BO14" i="5"/>
  <c r="BM25" i="5"/>
  <c r="BO25" i="5"/>
  <c r="BM31" i="5"/>
  <c r="BO31" i="5"/>
  <c r="BM36" i="5"/>
  <c r="BO36" i="5"/>
  <c r="BM41" i="5"/>
  <c r="BO41" i="5"/>
  <c r="BM10" i="5"/>
  <c r="BO10" i="5"/>
  <c r="BM19" i="5"/>
  <c r="BO19" i="5"/>
  <c r="BM28" i="5"/>
  <c r="BO28" i="5"/>
  <c r="BM37" i="5"/>
  <c r="BO37" i="5"/>
  <c r="BM42" i="5"/>
  <c r="BO42" i="5"/>
  <c r="BM6" i="5"/>
  <c r="BO6" i="5"/>
  <c r="BO16" i="5"/>
  <c r="BM16" i="5"/>
  <c r="BM7" i="5"/>
  <c r="BO7" i="5"/>
  <c r="BM13" i="5"/>
  <c r="BO13" i="5"/>
  <c r="BM17" i="5"/>
  <c r="BO17" i="5"/>
  <c r="BM21" i="5"/>
  <c r="BO21" i="5"/>
  <c r="BO30" i="5"/>
  <c r="BM30" i="5"/>
  <c r="BM35" i="5"/>
  <c r="BO35" i="5"/>
  <c r="BM40" i="5"/>
  <c r="BO40" i="5"/>
  <c r="BM45" i="5"/>
  <c r="BO45" i="5"/>
  <c r="BP46" i="5"/>
  <c r="BO46" i="5" s="1"/>
  <c r="BK6" i="5"/>
  <c r="BK7" i="5"/>
  <c r="BK8" i="5"/>
  <c r="BK10" i="5"/>
  <c r="BZ30" i="2"/>
  <c r="BX30" i="2"/>
  <c r="CB29" i="2"/>
  <c r="CB28" i="2"/>
  <c r="CB27" i="2"/>
  <c r="CB26" i="2"/>
  <c r="CB23" i="2"/>
  <c r="CB22" i="2"/>
  <c r="CB21" i="2"/>
  <c r="CB20" i="2"/>
  <c r="CB19" i="2"/>
  <c r="CB18" i="2"/>
  <c r="CB17" i="2"/>
  <c r="CB16" i="2"/>
  <c r="CB15" i="2"/>
  <c r="CB14" i="2"/>
  <c r="CB13" i="2"/>
  <c r="CB12" i="2"/>
  <c r="BZ11" i="2"/>
  <c r="BX11" i="2"/>
  <c r="CB10" i="2"/>
  <c r="CB9" i="2"/>
  <c r="CB8" i="2"/>
  <c r="CB7" i="2"/>
  <c r="CB6" i="2"/>
  <c r="CB5" i="2"/>
  <c r="CB4" i="2"/>
  <c r="BY4" i="2" s="1"/>
  <c r="BT30" i="2"/>
  <c r="BR30" i="2"/>
  <c r="BV29" i="2"/>
  <c r="BV28" i="2"/>
  <c r="BV27" i="2"/>
  <c r="BV26" i="2"/>
  <c r="BV19" i="2"/>
  <c r="BV17" i="2"/>
  <c r="BV16" i="2"/>
  <c r="BV15" i="2"/>
  <c r="BV14" i="2"/>
  <c r="BV13" i="2"/>
  <c r="BV12" i="2"/>
  <c r="BV10" i="2"/>
  <c r="BV9" i="2"/>
  <c r="BV8" i="2"/>
  <c r="BV7" i="2"/>
  <c r="BV6" i="2"/>
  <c r="BV5" i="2"/>
  <c r="BV4" i="2"/>
  <c r="BY27" i="2" l="1"/>
  <c r="CA27" i="2"/>
  <c r="BY28" i="2"/>
  <c r="CA28" i="2"/>
  <c r="BY16" i="2"/>
  <c r="CA16" i="2"/>
  <c r="BY29" i="2"/>
  <c r="CA29" i="2"/>
  <c r="BS14" i="2"/>
  <c r="BU14" i="2"/>
  <c r="BY7" i="2"/>
  <c r="CA7" i="2"/>
  <c r="BY17" i="2"/>
  <c r="CA17" i="2"/>
  <c r="BS16" i="2"/>
  <c r="BU16" i="2"/>
  <c r="BS4" i="2"/>
  <c r="BU4" i="2"/>
  <c r="BS17" i="2"/>
  <c r="BU17" i="2"/>
  <c r="BY8" i="2"/>
  <c r="CA8" i="2"/>
  <c r="BY19" i="2"/>
  <c r="CA19" i="2"/>
  <c r="BS10" i="2"/>
  <c r="BU10" i="2"/>
  <c r="BS13" i="2"/>
  <c r="BU13" i="2"/>
  <c r="BY18" i="2"/>
  <c r="CA18" i="2"/>
  <c r="BS5" i="2"/>
  <c r="BU5" i="2"/>
  <c r="BS19" i="2"/>
  <c r="BU19" i="2"/>
  <c r="BY9" i="2"/>
  <c r="CA9" i="2"/>
  <c r="BY20" i="2"/>
  <c r="CA20" i="2"/>
  <c r="BY5" i="2"/>
  <c r="CA5" i="2"/>
  <c r="BS26" i="2"/>
  <c r="BU26" i="2"/>
  <c r="BY10" i="2"/>
  <c r="CA10" i="2"/>
  <c r="BY21" i="2"/>
  <c r="CA21" i="2"/>
  <c r="BY13" i="2"/>
  <c r="CA13" i="2"/>
  <c r="BY6" i="2"/>
  <c r="CA6" i="2"/>
  <c r="BY14" i="2"/>
  <c r="CA14" i="2"/>
  <c r="BY15" i="2"/>
  <c r="CA15" i="2"/>
  <c r="BS15" i="2"/>
  <c r="BU15" i="2"/>
  <c r="BS7" i="2"/>
  <c r="BU7" i="2"/>
  <c r="BS8" i="2"/>
  <c r="BU8" i="2"/>
  <c r="BS28" i="2"/>
  <c r="BU28" i="2"/>
  <c r="BY23" i="2"/>
  <c r="CA23" i="2"/>
  <c r="BS12" i="2"/>
  <c r="BU12" i="2"/>
  <c r="BS6" i="2"/>
  <c r="BU6" i="2"/>
  <c r="BS27" i="2"/>
  <c r="BU27" i="2"/>
  <c r="BY22" i="2"/>
  <c r="CA22" i="2"/>
  <c r="BS9" i="2"/>
  <c r="BU9" i="2"/>
  <c r="BS29" i="2"/>
  <c r="BU29" i="2"/>
  <c r="BY12" i="2"/>
  <c r="CA12" i="2"/>
  <c r="BY26" i="2"/>
  <c r="CA26" i="2"/>
  <c r="BJ8" i="5"/>
  <c r="BH8" i="5"/>
  <c r="BH7" i="5"/>
  <c r="BJ7" i="5"/>
  <c r="BH6" i="5"/>
  <c r="BJ6" i="5"/>
  <c r="BK46" i="5"/>
  <c r="BH46" i="5" s="1"/>
  <c r="BJ10" i="5"/>
  <c r="BH10" i="5"/>
  <c r="CC20" i="2"/>
  <c r="CC16" i="2"/>
  <c r="CC21" i="2"/>
  <c r="CC19" i="2"/>
  <c r="BW16" i="2"/>
  <c r="BW19" i="2"/>
  <c r="BR31" i="2"/>
  <c r="BW10" i="2"/>
  <c r="BW6" i="2"/>
  <c r="BM46" i="5"/>
  <c r="BT31" i="2"/>
  <c r="BW29" i="2"/>
  <c r="BW28" i="2"/>
  <c r="BW27" i="2"/>
  <c r="BW23" i="2"/>
  <c r="BW18" i="2"/>
  <c r="BW22" i="2"/>
  <c r="BW17" i="2"/>
  <c r="BW21" i="2"/>
  <c r="BW26" i="2"/>
  <c r="BV11" i="2"/>
  <c r="BU11" i="2" s="1"/>
  <c r="BW5" i="2"/>
  <c r="BW9" i="2"/>
  <c r="BW4" i="2"/>
  <c r="BW8" i="2"/>
  <c r="BW7" i="2"/>
  <c r="BX31" i="2"/>
  <c r="BZ31" i="2"/>
  <c r="CB30" i="2"/>
  <c r="BY30" i="2" s="1"/>
  <c r="CC12" i="2"/>
  <c r="CC13" i="2"/>
  <c r="CC14" i="2"/>
  <c r="CC15" i="2"/>
  <c r="CB11" i="2"/>
  <c r="CC4" i="2"/>
  <c r="CC5" i="2"/>
  <c r="CC6" i="2"/>
  <c r="CC7" i="2"/>
  <c r="CC8" i="2"/>
  <c r="CC9" i="2"/>
  <c r="CC10" i="2"/>
  <c r="CC17" i="2"/>
  <c r="CC18" i="2"/>
  <c r="CC22" i="2"/>
  <c r="CC23" i="2"/>
  <c r="CC26" i="2"/>
  <c r="CC27" i="2"/>
  <c r="CC28" i="2"/>
  <c r="CC29" i="2"/>
  <c r="BV30" i="2"/>
  <c r="BU30" i="2" s="1"/>
  <c r="BW12" i="2"/>
  <c r="BW13" i="2"/>
  <c r="BW14" i="2"/>
  <c r="BW15" i="2"/>
  <c r="BW20" i="2"/>
  <c r="BS11" i="2" l="1"/>
  <c r="BS30" i="2"/>
  <c r="BW11" i="2"/>
  <c r="CB31" i="2"/>
  <c r="BY31" i="2" s="1"/>
  <c r="CA30" i="2"/>
  <c r="CC30" i="2"/>
  <c r="CA11" i="2"/>
  <c r="BY11" i="2"/>
  <c r="CC11" i="2"/>
  <c r="BW30" i="2"/>
  <c r="BV31" i="2"/>
  <c r="BP6" i="2"/>
  <c r="BJ6" i="2"/>
  <c r="BG6" i="2" s="1"/>
  <c r="BD6" i="2"/>
  <c r="BA6" i="2" s="1"/>
  <c r="AX6" i="2"/>
  <c r="AU6" i="2" s="1"/>
  <c r="AR6" i="2"/>
  <c r="AO6" i="2" s="1"/>
  <c r="AL6" i="2"/>
  <c r="AF6" i="2"/>
  <c r="T6" i="2"/>
  <c r="N6" i="2"/>
  <c r="AK6" i="2" l="1"/>
  <c r="AI6" i="2"/>
  <c r="AC6" i="2"/>
  <c r="AE6" i="2"/>
  <c r="BM6" i="2"/>
  <c r="BO6" i="2"/>
  <c r="Q6" i="2"/>
  <c r="S6" i="2"/>
  <c r="M6" i="2"/>
  <c r="K6" i="2"/>
  <c r="BC6" i="2"/>
  <c r="BI6" i="2"/>
  <c r="AW6" i="2"/>
  <c r="AQ6" i="2"/>
  <c r="CA31" i="2"/>
  <c r="BS31" i="2"/>
  <c r="BU31" i="2"/>
  <c r="BQ6" i="2"/>
  <c r="BK6" i="2"/>
  <c r="BE6" i="2"/>
  <c r="AY6" i="2"/>
  <c r="AS6" i="2"/>
  <c r="AM6" i="2"/>
  <c r="AG6" i="2"/>
  <c r="U6" i="2"/>
  <c r="O6" i="2"/>
  <c r="BF45" i="5" l="1"/>
  <c r="BF44" i="5"/>
  <c r="BF42" i="5"/>
  <c r="BF41" i="5"/>
  <c r="BF40" i="5"/>
  <c r="BF38" i="5"/>
  <c r="BF37" i="5"/>
  <c r="BF36" i="5"/>
  <c r="BF35" i="5"/>
  <c r="BF34" i="5"/>
  <c r="BF33" i="5"/>
  <c r="BF31" i="5"/>
  <c r="BF30" i="5"/>
  <c r="BF29" i="5"/>
  <c r="BF28" i="5"/>
  <c r="BF25" i="5"/>
  <c r="BF21" i="5"/>
  <c r="BF20" i="5"/>
  <c r="BF19" i="5"/>
  <c r="BF18" i="5"/>
  <c r="BF17" i="5"/>
  <c r="BF16" i="5"/>
  <c r="BF15" i="5"/>
  <c r="BF14" i="5"/>
  <c r="BF13" i="5"/>
  <c r="BF11" i="5"/>
  <c r="BF10" i="5"/>
  <c r="BF8" i="5"/>
  <c r="BF7" i="5"/>
  <c r="BF6" i="5"/>
  <c r="BF4" i="5"/>
  <c r="BE7" i="5" l="1"/>
  <c r="BC7" i="5"/>
  <c r="BE17" i="5"/>
  <c r="BC17" i="5"/>
  <c r="BE30" i="5"/>
  <c r="BC30" i="5"/>
  <c r="BC40" i="5"/>
  <c r="BE40" i="5"/>
  <c r="BE14" i="5"/>
  <c r="BC14" i="5"/>
  <c r="BC18" i="5"/>
  <c r="BE18" i="5"/>
  <c r="BC36" i="5"/>
  <c r="BE36" i="5"/>
  <c r="BE4" i="5"/>
  <c r="BC4" i="5"/>
  <c r="BC10" i="5"/>
  <c r="BE10" i="5"/>
  <c r="BE15" i="5"/>
  <c r="BC15" i="5"/>
  <c r="BE19" i="5"/>
  <c r="BC19" i="5"/>
  <c r="BC28" i="5"/>
  <c r="BE28" i="5"/>
  <c r="BE33" i="5"/>
  <c r="BC33" i="5"/>
  <c r="BE37" i="5"/>
  <c r="BC37" i="5"/>
  <c r="BE42" i="5"/>
  <c r="BC42" i="5"/>
  <c r="BE13" i="5"/>
  <c r="BC13" i="5"/>
  <c r="BE21" i="5"/>
  <c r="BC21" i="5"/>
  <c r="BE35" i="5"/>
  <c r="BC35" i="5"/>
  <c r="BC8" i="5"/>
  <c r="BE8" i="5"/>
  <c r="BE25" i="5"/>
  <c r="BC25" i="5"/>
  <c r="BE31" i="5"/>
  <c r="BC31" i="5"/>
  <c r="BE41" i="5"/>
  <c r="BC41" i="5"/>
  <c r="BC6" i="5"/>
  <c r="BE6" i="5"/>
  <c r="BE11" i="5"/>
  <c r="BC11" i="5"/>
  <c r="BC16" i="5"/>
  <c r="BE16" i="5"/>
  <c r="BE20" i="5"/>
  <c r="BC20" i="5"/>
  <c r="BE29" i="5"/>
  <c r="BC29" i="5"/>
  <c r="BC34" i="5"/>
  <c r="BE34" i="5"/>
  <c r="BE38" i="5"/>
  <c r="BC38" i="5"/>
  <c r="BE44" i="5"/>
  <c r="BC44" i="5"/>
  <c r="BE45" i="5"/>
  <c r="BC45" i="5"/>
  <c r="AW46" i="5"/>
  <c r="BA7" i="5"/>
  <c r="AV7" i="5"/>
  <c r="AQ7" i="5"/>
  <c r="AL7" i="5"/>
  <c r="AG7" i="5"/>
  <c r="AD7" i="5" s="1"/>
  <c r="AY46" i="5"/>
  <c r="BA45" i="5"/>
  <c r="BA44" i="5"/>
  <c r="BA42" i="5"/>
  <c r="BA41" i="5"/>
  <c r="BA40" i="5"/>
  <c r="BA38" i="5"/>
  <c r="BA37" i="5"/>
  <c r="BA36" i="5"/>
  <c r="BA35" i="5"/>
  <c r="BA34" i="5"/>
  <c r="BA33" i="5"/>
  <c r="BA31" i="5"/>
  <c r="BA30" i="5"/>
  <c r="BA29" i="5"/>
  <c r="BA28" i="5"/>
  <c r="BA21" i="5"/>
  <c r="BA20" i="5"/>
  <c r="BA19" i="5"/>
  <c r="BA18" i="5"/>
  <c r="BA17" i="5"/>
  <c r="BA16" i="5"/>
  <c r="BA15" i="5"/>
  <c r="BA14" i="5"/>
  <c r="BA13" i="5"/>
  <c r="BA11" i="5"/>
  <c r="BA10" i="5"/>
  <c r="BA8" i="5"/>
  <c r="BA6" i="5"/>
  <c r="BA4" i="5"/>
  <c r="AU7" i="5" l="1"/>
  <c r="AS7" i="5"/>
  <c r="AK7" i="5"/>
  <c r="AI7" i="5"/>
  <c r="AZ15" i="5"/>
  <c r="AX15" i="5"/>
  <c r="AX29" i="5"/>
  <c r="AZ29" i="5"/>
  <c r="AZ11" i="5"/>
  <c r="AX11" i="5"/>
  <c r="AZ16" i="5"/>
  <c r="AX16" i="5"/>
  <c r="AZ30" i="5"/>
  <c r="AX30" i="5"/>
  <c r="AX40" i="5"/>
  <c r="AZ40" i="5"/>
  <c r="AZ45" i="5"/>
  <c r="AX45" i="5"/>
  <c r="AZ6" i="5"/>
  <c r="AX6" i="5"/>
  <c r="AX13" i="5"/>
  <c r="AZ13" i="5"/>
  <c r="AX17" i="5"/>
  <c r="AZ17" i="5"/>
  <c r="AX21" i="5"/>
  <c r="AZ21" i="5"/>
  <c r="AZ31" i="5"/>
  <c r="AX31" i="5"/>
  <c r="AZ36" i="5"/>
  <c r="AX36" i="5"/>
  <c r="AX41" i="5"/>
  <c r="AZ41" i="5"/>
  <c r="BQ46" i="5"/>
  <c r="AX10" i="5"/>
  <c r="AZ10" i="5"/>
  <c r="AZ34" i="5"/>
  <c r="AX34" i="5"/>
  <c r="AX4" i="5"/>
  <c r="AZ4" i="5"/>
  <c r="AZ20" i="5"/>
  <c r="AX20" i="5"/>
  <c r="AZ35" i="5"/>
  <c r="AX35" i="5"/>
  <c r="AN7" i="5"/>
  <c r="AP7" i="5"/>
  <c r="AZ8" i="5"/>
  <c r="AX8" i="5"/>
  <c r="AX14" i="5"/>
  <c r="AZ14" i="5"/>
  <c r="AX18" i="5"/>
  <c r="AZ18" i="5"/>
  <c r="AX28" i="5"/>
  <c r="AZ28" i="5"/>
  <c r="AX33" i="5"/>
  <c r="AZ33" i="5"/>
  <c r="AX37" i="5"/>
  <c r="AZ37" i="5"/>
  <c r="AZ42" i="5"/>
  <c r="AX42" i="5"/>
  <c r="AZ7" i="5"/>
  <c r="AX7" i="5"/>
  <c r="AZ19" i="5"/>
  <c r="AX19" i="5"/>
  <c r="AZ38" i="5"/>
  <c r="AX38" i="5"/>
  <c r="AX44" i="5"/>
  <c r="AZ44" i="5"/>
  <c r="AF7" i="5"/>
  <c r="BA46" i="5"/>
  <c r="AX46" i="5" s="1"/>
  <c r="AV6" i="5"/>
  <c r="AV8" i="5"/>
  <c r="AV10" i="5"/>
  <c r="AV11" i="5"/>
  <c r="AV13" i="5"/>
  <c r="AV14" i="5"/>
  <c r="AV15" i="5"/>
  <c r="AV16" i="5"/>
  <c r="AV17" i="5"/>
  <c r="AV18" i="5"/>
  <c r="AV19" i="5"/>
  <c r="AV20" i="5"/>
  <c r="AV21" i="5"/>
  <c r="AV28" i="5"/>
  <c r="AV29" i="5"/>
  <c r="AV30" i="5"/>
  <c r="AV31" i="5"/>
  <c r="AV33" i="5"/>
  <c r="AV34" i="5"/>
  <c r="AV35" i="5"/>
  <c r="AV36" i="5"/>
  <c r="AV37" i="5"/>
  <c r="AV38" i="5"/>
  <c r="AV40" i="5"/>
  <c r="AV41" i="5"/>
  <c r="AV42" i="5"/>
  <c r="AV44" i="5"/>
  <c r="AV45" i="5"/>
  <c r="AV4" i="5"/>
  <c r="AQ6" i="5"/>
  <c r="AQ8" i="5"/>
  <c r="AQ10" i="5"/>
  <c r="AQ11" i="5"/>
  <c r="AQ13" i="5"/>
  <c r="AQ14" i="5"/>
  <c r="AQ15" i="5"/>
  <c r="AQ16" i="5"/>
  <c r="AQ17" i="5"/>
  <c r="AQ18" i="5"/>
  <c r="AQ19" i="5"/>
  <c r="AQ20" i="5"/>
  <c r="AQ21" i="5"/>
  <c r="AQ28" i="5"/>
  <c r="AQ29" i="5"/>
  <c r="AQ30" i="5"/>
  <c r="AQ31" i="5"/>
  <c r="AQ33" i="5"/>
  <c r="AQ34" i="5"/>
  <c r="AQ35" i="5"/>
  <c r="AQ36" i="5"/>
  <c r="AQ37" i="5"/>
  <c r="AQ38" i="5"/>
  <c r="AQ40" i="5"/>
  <c r="AQ41" i="5"/>
  <c r="AQ42" i="5"/>
  <c r="AQ44" i="5"/>
  <c r="AQ45" i="5"/>
  <c r="AQ4" i="5"/>
  <c r="AL6" i="5"/>
  <c r="AL8" i="5"/>
  <c r="AL10" i="5"/>
  <c r="AL11" i="5"/>
  <c r="AL13" i="5"/>
  <c r="AL14" i="5"/>
  <c r="AL15" i="5"/>
  <c r="AL16" i="5"/>
  <c r="AL17" i="5"/>
  <c r="AL18" i="5"/>
  <c r="AL19" i="5"/>
  <c r="AL20" i="5"/>
  <c r="AL21" i="5"/>
  <c r="AL25" i="5"/>
  <c r="AL28" i="5"/>
  <c r="AL29" i="5"/>
  <c r="AL30" i="5"/>
  <c r="AL31" i="5"/>
  <c r="AL33" i="5"/>
  <c r="AL34" i="5"/>
  <c r="AL35" i="5"/>
  <c r="AL36" i="5"/>
  <c r="AL37" i="5"/>
  <c r="AL38" i="5"/>
  <c r="AL40" i="5"/>
  <c r="AL41" i="5"/>
  <c r="AL42" i="5"/>
  <c r="AL44" i="5"/>
  <c r="AL45" i="5"/>
  <c r="AL4" i="5"/>
  <c r="AG6" i="5"/>
  <c r="AD6" i="5" s="1"/>
  <c r="AG8" i="5"/>
  <c r="AD8" i="5" s="1"/>
  <c r="AG10" i="5"/>
  <c r="AD10" i="5" s="1"/>
  <c r="AG11" i="5"/>
  <c r="AD11" i="5" s="1"/>
  <c r="AG13" i="5"/>
  <c r="AD13" i="5" s="1"/>
  <c r="AG14" i="5"/>
  <c r="AD14" i="5" s="1"/>
  <c r="AG15" i="5"/>
  <c r="AD15" i="5" s="1"/>
  <c r="AG16" i="5"/>
  <c r="AD16" i="5" s="1"/>
  <c r="AG17" i="5"/>
  <c r="AD17" i="5" s="1"/>
  <c r="AG18" i="5"/>
  <c r="AD18" i="5" s="1"/>
  <c r="AG19" i="5"/>
  <c r="AD19" i="5" s="1"/>
  <c r="AG20" i="5"/>
  <c r="AD20" i="5" s="1"/>
  <c r="AG21" i="5"/>
  <c r="AD21" i="5" s="1"/>
  <c r="AG25" i="5"/>
  <c r="AD25" i="5" s="1"/>
  <c r="AG28" i="5"/>
  <c r="AD28" i="5" s="1"/>
  <c r="AG29" i="5"/>
  <c r="AD29" i="5" s="1"/>
  <c r="AG30" i="5"/>
  <c r="AD30" i="5" s="1"/>
  <c r="AG31" i="5"/>
  <c r="AD31" i="5" s="1"/>
  <c r="AG33" i="5"/>
  <c r="AD33" i="5" s="1"/>
  <c r="AG34" i="5"/>
  <c r="AD34" i="5" s="1"/>
  <c r="AG35" i="5"/>
  <c r="AD35" i="5" s="1"/>
  <c r="AG36" i="5"/>
  <c r="AD36" i="5" s="1"/>
  <c r="AG37" i="5"/>
  <c r="AD37" i="5" s="1"/>
  <c r="AG38" i="5"/>
  <c r="AD38" i="5" s="1"/>
  <c r="AG40" i="5"/>
  <c r="AD40" i="5" s="1"/>
  <c r="AG41" i="5"/>
  <c r="AD41" i="5" s="1"/>
  <c r="AG42" i="5"/>
  <c r="AD42" i="5" s="1"/>
  <c r="AG44" i="5"/>
  <c r="AD44" i="5" s="1"/>
  <c r="AG45" i="5"/>
  <c r="AG4" i="5"/>
  <c r="AU38" i="5" l="1"/>
  <c r="AS38" i="5"/>
  <c r="AU19" i="5"/>
  <c r="AS19" i="5"/>
  <c r="AU42" i="5"/>
  <c r="AS42" i="5"/>
  <c r="AU37" i="5"/>
  <c r="AS37" i="5"/>
  <c r="AU33" i="5"/>
  <c r="AS33" i="5"/>
  <c r="AU28" i="5"/>
  <c r="AS28" i="5"/>
  <c r="AU18" i="5"/>
  <c r="AS18" i="5"/>
  <c r="AU14" i="5"/>
  <c r="AS14" i="5"/>
  <c r="AU8" i="5"/>
  <c r="AS8" i="5"/>
  <c r="AU44" i="5"/>
  <c r="AS44" i="5"/>
  <c r="AU29" i="5"/>
  <c r="AS29" i="5"/>
  <c r="AU10" i="5"/>
  <c r="AS10" i="5"/>
  <c r="AU41" i="5"/>
  <c r="AS41" i="5"/>
  <c r="AU36" i="5"/>
  <c r="AS36" i="5"/>
  <c r="AU31" i="5"/>
  <c r="AS31" i="5"/>
  <c r="AU21" i="5"/>
  <c r="AS21" i="5"/>
  <c r="AU17" i="5"/>
  <c r="AS17" i="5"/>
  <c r="AU13" i="5"/>
  <c r="AS13" i="5"/>
  <c r="AU6" i="5"/>
  <c r="AS6" i="5"/>
  <c r="AU34" i="5"/>
  <c r="AS34" i="5"/>
  <c r="AU15" i="5"/>
  <c r="AS15" i="5"/>
  <c r="AU45" i="5"/>
  <c r="AS45" i="5"/>
  <c r="AU40" i="5"/>
  <c r="AS40" i="5"/>
  <c r="AU35" i="5"/>
  <c r="AS35" i="5"/>
  <c r="AU30" i="5"/>
  <c r="AS30" i="5"/>
  <c r="AU20" i="5"/>
  <c r="AS20" i="5"/>
  <c r="AU16" i="5"/>
  <c r="AS16" i="5"/>
  <c r="AU11" i="5"/>
  <c r="AS11" i="5"/>
  <c r="AK36" i="5"/>
  <c r="AI36" i="5"/>
  <c r="AI25" i="5"/>
  <c r="AK25" i="5"/>
  <c r="AK8" i="5"/>
  <c r="AI8" i="5"/>
  <c r="AK45" i="5"/>
  <c r="AI45" i="5"/>
  <c r="AK40" i="5"/>
  <c r="AI40" i="5"/>
  <c r="AI35" i="5"/>
  <c r="AK35" i="5"/>
  <c r="AK30" i="5"/>
  <c r="AI30" i="5"/>
  <c r="AK21" i="5"/>
  <c r="AI21" i="5"/>
  <c r="AK17" i="5"/>
  <c r="AI17" i="5"/>
  <c r="AK13" i="5"/>
  <c r="AI13" i="5"/>
  <c r="AI6" i="5"/>
  <c r="AK6" i="5"/>
  <c r="AK4" i="5"/>
  <c r="AI4" i="5"/>
  <c r="AI18" i="5"/>
  <c r="AK18" i="5"/>
  <c r="AI44" i="5"/>
  <c r="AK44" i="5"/>
  <c r="AK34" i="5"/>
  <c r="AI34" i="5"/>
  <c r="AK20" i="5"/>
  <c r="AI20" i="5"/>
  <c r="AK11" i="5"/>
  <c r="AI11" i="5"/>
  <c r="AI41" i="5"/>
  <c r="AK41" i="5"/>
  <c r="AI31" i="5"/>
  <c r="AK31" i="5"/>
  <c r="AI14" i="5"/>
  <c r="AK14" i="5"/>
  <c r="AK38" i="5"/>
  <c r="AI38" i="5"/>
  <c r="AK29" i="5"/>
  <c r="AI29" i="5"/>
  <c r="AI16" i="5"/>
  <c r="AK16" i="5"/>
  <c r="AK42" i="5"/>
  <c r="AI42" i="5"/>
  <c r="AK37" i="5"/>
  <c r="AI37" i="5"/>
  <c r="AI33" i="5"/>
  <c r="AK33" i="5"/>
  <c r="AK28" i="5"/>
  <c r="AI28" i="5"/>
  <c r="AI19" i="5"/>
  <c r="AK19" i="5"/>
  <c r="AK15" i="5"/>
  <c r="AI15" i="5"/>
  <c r="AI10" i="5"/>
  <c r="AK10" i="5"/>
  <c r="AU4" i="5"/>
  <c r="AS4" i="5"/>
  <c r="AN42" i="5"/>
  <c r="AP42" i="5"/>
  <c r="AN33" i="5"/>
  <c r="AP33" i="5"/>
  <c r="AN14" i="5"/>
  <c r="AP14" i="5"/>
  <c r="AP4" i="5"/>
  <c r="AN4" i="5"/>
  <c r="AN41" i="5"/>
  <c r="AP41" i="5"/>
  <c r="AN36" i="5"/>
  <c r="AP36" i="5"/>
  <c r="AN31" i="5"/>
  <c r="AP31" i="5"/>
  <c r="AN21" i="5"/>
  <c r="AP21" i="5"/>
  <c r="AN17" i="5"/>
  <c r="AP17" i="5"/>
  <c r="AN13" i="5"/>
  <c r="AP13" i="5"/>
  <c r="AN6" i="5"/>
  <c r="AP6" i="5"/>
  <c r="AN18" i="5"/>
  <c r="AP18" i="5"/>
  <c r="AP45" i="5"/>
  <c r="AN45" i="5"/>
  <c r="AN40" i="5"/>
  <c r="AP40" i="5"/>
  <c r="AN35" i="5"/>
  <c r="AP35" i="5"/>
  <c r="AN30" i="5"/>
  <c r="AP30" i="5"/>
  <c r="AN20" i="5"/>
  <c r="AP20" i="5"/>
  <c r="AN16" i="5"/>
  <c r="AP16" i="5"/>
  <c r="AN11" i="5"/>
  <c r="AP11" i="5"/>
  <c r="AN37" i="5"/>
  <c r="AP37" i="5"/>
  <c r="AN28" i="5"/>
  <c r="AP28" i="5"/>
  <c r="AN8" i="5"/>
  <c r="AP8" i="5"/>
  <c r="AN44" i="5"/>
  <c r="AP44" i="5"/>
  <c r="AN38" i="5"/>
  <c r="AP38" i="5"/>
  <c r="AN34" i="5"/>
  <c r="AP34" i="5"/>
  <c r="AN29" i="5"/>
  <c r="AP29" i="5"/>
  <c r="AN19" i="5"/>
  <c r="AP19" i="5"/>
  <c r="AN15" i="5"/>
  <c r="AP15" i="5"/>
  <c r="AN10" i="5"/>
  <c r="AP10" i="5"/>
  <c r="AF41" i="5"/>
  <c r="AF36" i="5"/>
  <c r="AF31" i="5"/>
  <c r="AF25" i="5"/>
  <c r="AF18" i="5"/>
  <c r="AF14" i="5"/>
  <c r="AF8" i="5"/>
  <c r="AD45" i="5"/>
  <c r="AF45" i="5"/>
  <c r="AF40" i="5"/>
  <c r="AF35" i="5"/>
  <c r="AF30" i="5"/>
  <c r="AF21" i="5"/>
  <c r="AF17" i="5"/>
  <c r="AF13" i="5"/>
  <c r="AF6" i="5"/>
  <c r="AF44" i="5"/>
  <c r="AF38" i="5"/>
  <c r="AF34" i="5"/>
  <c r="AF29" i="5"/>
  <c r="AF20" i="5"/>
  <c r="AF16" i="5"/>
  <c r="AF11" i="5"/>
  <c r="AD4" i="5"/>
  <c r="AF4" i="5"/>
  <c r="AF42" i="5"/>
  <c r="AF37" i="5"/>
  <c r="AF33" i="5"/>
  <c r="AF28" i="5"/>
  <c r="AF19" i="5"/>
  <c r="AF15" i="5"/>
  <c r="AF10" i="5"/>
  <c r="AZ46" i="5"/>
  <c r="L33" i="1" l="1"/>
  <c r="L34" i="1"/>
  <c r="L35" i="1"/>
  <c r="L32" i="1"/>
  <c r="L28" i="1"/>
  <c r="L29" i="1"/>
  <c r="L30" i="1"/>
  <c r="L27" i="1"/>
  <c r="L25" i="1"/>
  <c r="L17" i="1"/>
  <c r="L18" i="1"/>
  <c r="L19" i="1"/>
  <c r="L20" i="1"/>
  <c r="L21" i="1"/>
  <c r="L22" i="1"/>
  <c r="L16" i="1"/>
  <c r="L6" i="1"/>
  <c r="L7" i="1"/>
  <c r="L8" i="1"/>
  <c r="L9" i="1"/>
  <c r="L10" i="1"/>
  <c r="L11" i="1"/>
  <c r="L12" i="1"/>
  <c r="L13" i="1"/>
  <c r="L14" i="1"/>
  <c r="L5" i="1"/>
  <c r="BP13" i="2"/>
  <c r="BP14" i="2"/>
  <c r="BP15" i="2"/>
  <c r="BP16" i="2"/>
  <c r="BP17" i="2"/>
  <c r="BP20" i="2"/>
  <c r="BP21" i="2"/>
  <c r="BP22" i="2"/>
  <c r="BP23" i="2"/>
  <c r="BP26" i="2"/>
  <c r="BP27" i="2"/>
  <c r="BP28" i="2"/>
  <c r="BP29" i="2"/>
  <c r="BP12" i="2"/>
  <c r="BP5" i="2"/>
  <c r="BP7" i="2"/>
  <c r="BP8" i="2"/>
  <c r="BP9" i="2"/>
  <c r="BP10" i="2"/>
  <c r="BP4" i="2"/>
  <c r="BJ13" i="2"/>
  <c r="BG13" i="2" s="1"/>
  <c r="BJ14" i="2"/>
  <c r="BG14" i="2" s="1"/>
  <c r="BJ15" i="2"/>
  <c r="BG15" i="2" s="1"/>
  <c r="BJ16" i="2"/>
  <c r="BG16" i="2" s="1"/>
  <c r="BJ17" i="2"/>
  <c r="BG17" i="2" s="1"/>
  <c r="BJ18" i="2"/>
  <c r="BG18" i="2" s="1"/>
  <c r="BJ19" i="2"/>
  <c r="BG19" i="2" s="1"/>
  <c r="BJ20" i="2"/>
  <c r="BG20" i="2" s="1"/>
  <c r="BJ21" i="2"/>
  <c r="BG21" i="2" s="1"/>
  <c r="BJ22" i="2"/>
  <c r="BG22" i="2" s="1"/>
  <c r="BJ23" i="2"/>
  <c r="BG23" i="2" s="1"/>
  <c r="BJ26" i="2"/>
  <c r="BG26" i="2" s="1"/>
  <c r="BJ27" i="2"/>
  <c r="BG27" i="2" s="1"/>
  <c r="BJ28" i="2"/>
  <c r="BG28" i="2" s="1"/>
  <c r="BJ29" i="2"/>
  <c r="BG29" i="2" s="1"/>
  <c r="BJ12" i="2"/>
  <c r="BG12" i="2" s="1"/>
  <c r="BJ5" i="2"/>
  <c r="BG5" i="2" s="1"/>
  <c r="BJ7" i="2"/>
  <c r="BG7" i="2" s="1"/>
  <c r="BJ8" i="2"/>
  <c r="BG8" i="2" s="1"/>
  <c r="BJ9" i="2"/>
  <c r="BG9" i="2" s="1"/>
  <c r="BJ10" i="2"/>
  <c r="BG10" i="2" s="1"/>
  <c r="BJ4" i="2"/>
  <c r="BG4" i="2" s="1"/>
  <c r="BD13" i="2"/>
  <c r="BA13" i="2" s="1"/>
  <c r="BD14" i="2"/>
  <c r="BA14" i="2" s="1"/>
  <c r="BD15" i="2"/>
  <c r="BA15" i="2" s="1"/>
  <c r="BD16" i="2"/>
  <c r="BA16" i="2" s="1"/>
  <c r="BD17" i="2"/>
  <c r="BA17" i="2" s="1"/>
  <c r="BD18" i="2"/>
  <c r="BA18" i="2" s="1"/>
  <c r="BD19" i="2"/>
  <c r="BA19" i="2" s="1"/>
  <c r="BD20" i="2"/>
  <c r="BA20" i="2" s="1"/>
  <c r="BD21" i="2"/>
  <c r="BA21" i="2" s="1"/>
  <c r="BD22" i="2"/>
  <c r="BA22" i="2" s="1"/>
  <c r="BD23" i="2"/>
  <c r="BA23" i="2" s="1"/>
  <c r="BD26" i="2"/>
  <c r="BA26" i="2" s="1"/>
  <c r="BD27" i="2"/>
  <c r="BA27" i="2" s="1"/>
  <c r="BD28" i="2"/>
  <c r="BA28" i="2" s="1"/>
  <c r="BD29" i="2"/>
  <c r="BA29" i="2" s="1"/>
  <c r="BD12" i="2"/>
  <c r="BA12" i="2" s="1"/>
  <c r="BD5" i="2"/>
  <c r="BA5" i="2" s="1"/>
  <c r="BD7" i="2"/>
  <c r="BA7" i="2" s="1"/>
  <c r="BD8" i="2"/>
  <c r="BA8" i="2" s="1"/>
  <c r="BD9" i="2"/>
  <c r="BA9" i="2" s="1"/>
  <c r="BD10" i="2"/>
  <c r="BA10" i="2" s="1"/>
  <c r="BD4" i="2"/>
  <c r="BA4" i="2" s="1"/>
  <c r="AX13" i="2"/>
  <c r="AU13" i="2" s="1"/>
  <c r="AX14" i="2"/>
  <c r="AU14" i="2" s="1"/>
  <c r="AX15" i="2"/>
  <c r="AU15" i="2" s="1"/>
  <c r="AX16" i="2"/>
  <c r="AU16" i="2" s="1"/>
  <c r="AX17" i="2"/>
  <c r="AU17" i="2" s="1"/>
  <c r="AX18" i="2"/>
  <c r="AU18" i="2" s="1"/>
  <c r="AX19" i="2"/>
  <c r="AU19" i="2" s="1"/>
  <c r="AX20" i="2"/>
  <c r="AU20" i="2" s="1"/>
  <c r="AX21" i="2"/>
  <c r="AU21" i="2" s="1"/>
  <c r="AX22" i="2"/>
  <c r="AU22" i="2" s="1"/>
  <c r="AX23" i="2"/>
  <c r="AU23" i="2" s="1"/>
  <c r="AX26" i="2"/>
  <c r="AU26" i="2" s="1"/>
  <c r="AX27" i="2"/>
  <c r="AU27" i="2" s="1"/>
  <c r="AX28" i="2"/>
  <c r="AU28" i="2" s="1"/>
  <c r="AX29" i="2"/>
  <c r="AU29" i="2" s="1"/>
  <c r="AX12" i="2"/>
  <c r="AU12" i="2" s="1"/>
  <c r="AX5" i="2"/>
  <c r="AU5" i="2" s="1"/>
  <c r="AX7" i="2"/>
  <c r="AU7" i="2" s="1"/>
  <c r="AX8" i="2"/>
  <c r="AU8" i="2" s="1"/>
  <c r="AX9" i="2"/>
  <c r="AU9" i="2" s="1"/>
  <c r="AX10" i="2"/>
  <c r="AU10" i="2" s="1"/>
  <c r="AX4" i="2"/>
  <c r="AU4" i="2" s="1"/>
  <c r="AR13" i="2"/>
  <c r="AO13" i="2" s="1"/>
  <c r="AR14" i="2"/>
  <c r="AO14" i="2" s="1"/>
  <c r="AR15" i="2"/>
  <c r="AO15" i="2" s="1"/>
  <c r="AR16" i="2"/>
  <c r="AO16" i="2" s="1"/>
  <c r="AR17" i="2"/>
  <c r="AO17" i="2" s="1"/>
  <c r="AR18" i="2"/>
  <c r="AO18" i="2" s="1"/>
  <c r="AR19" i="2"/>
  <c r="AO19" i="2" s="1"/>
  <c r="AR21" i="2"/>
  <c r="AO21" i="2" s="1"/>
  <c r="AR22" i="2"/>
  <c r="AO22" i="2" s="1"/>
  <c r="AR23" i="2"/>
  <c r="AO23" i="2" s="1"/>
  <c r="AR26" i="2"/>
  <c r="AO26" i="2" s="1"/>
  <c r="AR27" i="2"/>
  <c r="AO27" i="2" s="1"/>
  <c r="AR28" i="2"/>
  <c r="AO28" i="2" s="1"/>
  <c r="AR29" i="2"/>
  <c r="AO29" i="2" s="1"/>
  <c r="AR12" i="2"/>
  <c r="AO12" i="2" s="1"/>
  <c r="AR5" i="2"/>
  <c r="AO5" i="2" s="1"/>
  <c r="AR7" i="2"/>
  <c r="AO7" i="2" s="1"/>
  <c r="AR8" i="2"/>
  <c r="AO8" i="2" s="1"/>
  <c r="AR9" i="2"/>
  <c r="AO9" i="2" s="1"/>
  <c r="AR10" i="2"/>
  <c r="AO10" i="2" s="1"/>
  <c r="AR4" i="2"/>
  <c r="AO4" i="2" s="1"/>
  <c r="AL13" i="2"/>
  <c r="AL14" i="2"/>
  <c r="AL15" i="2"/>
  <c r="AL16" i="2"/>
  <c r="AL17" i="2"/>
  <c r="AL18" i="2"/>
  <c r="AL19" i="2"/>
  <c r="AL20" i="2"/>
  <c r="AL21" i="2"/>
  <c r="AL22" i="2"/>
  <c r="AL23" i="2"/>
  <c r="AL26" i="2"/>
  <c r="AL27" i="2"/>
  <c r="AL28" i="2"/>
  <c r="AL29" i="2"/>
  <c r="AL12" i="2"/>
  <c r="AL5" i="2"/>
  <c r="AL7" i="2"/>
  <c r="AL8" i="2"/>
  <c r="AL9" i="2"/>
  <c r="AL10" i="2"/>
  <c r="AL4" i="2"/>
  <c r="AI4" i="2" s="1"/>
  <c r="AF13" i="2"/>
  <c r="AF14" i="2"/>
  <c r="AF15" i="2"/>
  <c r="AF16" i="2"/>
  <c r="AF17" i="2"/>
  <c r="AF18" i="2"/>
  <c r="AF19" i="2"/>
  <c r="AF20" i="2"/>
  <c r="AF21" i="2"/>
  <c r="AF22" i="2"/>
  <c r="AF23" i="2"/>
  <c r="AF26" i="2"/>
  <c r="AF27" i="2"/>
  <c r="AF28" i="2"/>
  <c r="AF29" i="2"/>
  <c r="AF12" i="2"/>
  <c r="AF5" i="2"/>
  <c r="AF7" i="2"/>
  <c r="AF8" i="2"/>
  <c r="AF9" i="2"/>
  <c r="AF10" i="2"/>
  <c r="AF4" i="2"/>
  <c r="T13" i="2"/>
  <c r="T14" i="2"/>
  <c r="T15" i="2"/>
  <c r="T16" i="2"/>
  <c r="T17" i="2"/>
  <c r="T18" i="2"/>
  <c r="T19" i="2"/>
  <c r="T21" i="2"/>
  <c r="T22" i="2"/>
  <c r="T23" i="2"/>
  <c r="T26" i="2"/>
  <c r="T27" i="2"/>
  <c r="T28" i="2"/>
  <c r="T29" i="2"/>
  <c r="T12" i="2"/>
  <c r="CD30" i="2" s="1"/>
  <c r="T5" i="2"/>
  <c r="T7" i="2"/>
  <c r="T8" i="2"/>
  <c r="T9" i="2"/>
  <c r="T10" i="2"/>
  <c r="T4" i="2"/>
  <c r="N13" i="2"/>
  <c r="N14" i="2"/>
  <c r="N15" i="2"/>
  <c r="N16" i="2"/>
  <c r="N17" i="2"/>
  <c r="N18" i="2"/>
  <c r="N19" i="2"/>
  <c r="N20" i="2"/>
  <c r="N21" i="2"/>
  <c r="N22" i="2"/>
  <c r="N23" i="2"/>
  <c r="N26" i="2"/>
  <c r="N27" i="2"/>
  <c r="N28" i="2"/>
  <c r="N29" i="2"/>
  <c r="N12" i="2"/>
  <c r="N5" i="2"/>
  <c r="N7" i="2"/>
  <c r="N8" i="2"/>
  <c r="N9" i="2"/>
  <c r="N10" i="2"/>
  <c r="N4" i="2"/>
  <c r="CD11" i="2" l="1"/>
  <c r="CD31" i="2" s="1"/>
  <c r="AI23" i="2"/>
  <c r="AK23" i="2"/>
  <c r="BM26" i="2"/>
  <c r="BO26" i="2"/>
  <c r="I13" i="1"/>
  <c r="K13" i="1"/>
  <c r="K19" i="2"/>
  <c r="M19" i="2"/>
  <c r="AC26" i="2"/>
  <c r="AE26" i="2"/>
  <c r="AK4" i="2"/>
  <c r="AI22" i="2"/>
  <c r="AK22" i="2"/>
  <c r="BM23" i="2"/>
  <c r="BO23" i="2"/>
  <c r="I12" i="1"/>
  <c r="K12" i="1"/>
  <c r="I11" i="1"/>
  <c r="K11" i="1"/>
  <c r="M17" i="2"/>
  <c r="K17" i="2"/>
  <c r="AE4" i="2"/>
  <c r="AC4" i="2"/>
  <c r="AE22" i="2"/>
  <c r="AC22" i="2"/>
  <c r="AI9" i="2"/>
  <c r="AK9" i="2"/>
  <c r="AI20" i="2"/>
  <c r="AK20" i="2"/>
  <c r="BM10" i="2"/>
  <c r="BO10" i="2"/>
  <c r="BM21" i="2"/>
  <c r="BO21" i="2"/>
  <c r="I10" i="1"/>
  <c r="K10" i="1"/>
  <c r="BM4" i="2"/>
  <c r="BO4" i="2"/>
  <c r="K12" i="2"/>
  <c r="M12" i="2"/>
  <c r="M16" i="2"/>
  <c r="K16" i="2"/>
  <c r="AC10" i="2"/>
  <c r="AE10" i="2"/>
  <c r="AC21" i="2"/>
  <c r="AE21" i="2"/>
  <c r="AI8" i="2"/>
  <c r="AK8" i="2"/>
  <c r="AK19" i="2"/>
  <c r="AI19" i="2"/>
  <c r="BM9" i="2"/>
  <c r="BO9" i="2"/>
  <c r="BM20" i="2"/>
  <c r="BO20" i="2"/>
  <c r="I9" i="1"/>
  <c r="K9" i="1"/>
  <c r="M15" i="2"/>
  <c r="K15" i="2"/>
  <c r="AC9" i="2"/>
  <c r="AE9" i="2"/>
  <c r="AC20" i="2"/>
  <c r="AE20" i="2"/>
  <c r="AI7" i="2"/>
  <c r="AK7" i="2"/>
  <c r="AK18" i="2"/>
  <c r="AI18" i="2"/>
  <c r="BM8" i="2"/>
  <c r="BO8" i="2"/>
  <c r="BM17" i="2"/>
  <c r="BO17" i="2"/>
  <c r="I8" i="1"/>
  <c r="K8" i="1"/>
  <c r="M28" i="2"/>
  <c r="K28" i="2"/>
  <c r="M14" i="2"/>
  <c r="K14" i="2"/>
  <c r="AC8" i="2"/>
  <c r="AE8" i="2"/>
  <c r="AC19" i="2"/>
  <c r="AE19" i="2"/>
  <c r="AK5" i="2"/>
  <c r="AI5" i="2"/>
  <c r="AK17" i="2"/>
  <c r="AI17" i="2"/>
  <c r="BM7" i="2"/>
  <c r="BO7" i="2"/>
  <c r="BM16" i="2"/>
  <c r="BO16" i="2"/>
  <c r="I7" i="1"/>
  <c r="K7" i="1"/>
  <c r="K20" i="2"/>
  <c r="M20" i="2"/>
  <c r="M18" i="2"/>
  <c r="K18" i="2"/>
  <c r="AI21" i="2"/>
  <c r="AK21" i="2"/>
  <c r="M29" i="2"/>
  <c r="K29" i="2"/>
  <c r="M27" i="2"/>
  <c r="K27" i="2"/>
  <c r="K13" i="2"/>
  <c r="M13" i="2"/>
  <c r="AC7" i="2"/>
  <c r="AE7" i="2"/>
  <c r="AE18" i="2"/>
  <c r="AC18" i="2"/>
  <c r="AI12" i="2"/>
  <c r="AK12" i="2"/>
  <c r="AK16" i="2"/>
  <c r="AI16" i="2"/>
  <c r="BM5" i="2"/>
  <c r="BO5" i="2"/>
  <c r="BM15" i="2"/>
  <c r="BO15" i="2"/>
  <c r="I6" i="1"/>
  <c r="K6" i="1"/>
  <c r="AE27" i="2"/>
  <c r="AC27" i="2"/>
  <c r="AC23" i="2"/>
  <c r="AE23" i="2"/>
  <c r="BM22" i="2"/>
  <c r="BO22" i="2"/>
  <c r="AE5" i="2"/>
  <c r="AC5" i="2"/>
  <c r="AE17" i="2"/>
  <c r="AC17" i="2"/>
  <c r="AK29" i="2"/>
  <c r="AI29" i="2"/>
  <c r="AI15" i="2"/>
  <c r="AK15" i="2"/>
  <c r="BM12" i="2"/>
  <c r="BO12" i="2"/>
  <c r="BM14" i="2"/>
  <c r="BO14" i="2"/>
  <c r="M26" i="2"/>
  <c r="K26" i="2"/>
  <c r="K23" i="2"/>
  <c r="M23" i="2"/>
  <c r="AC12" i="2"/>
  <c r="AE12" i="2"/>
  <c r="AC16" i="2"/>
  <c r="AE16" i="2"/>
  <c r="AK28" i="2"/>
  <c r="AI28" i="2"/>
  <c r="AI14" i="2"/>
  <c r="AK14" i="2"/>
  <c r="BM29" i="2"/>
  <c r="BO29" i="2"/>
  <c r="BM13" i="2"/>
  <c r="BO13" i="2"/>
  <c r="K22" i="2"/>
  <c r="M22" i="2"/>
  <c r="AE29" i="2"/>
  <c r="AC29" i="2"/>
  <c r="AE15" i="2"/>
  <c r="AC15" i="2"/>
  <c r="AI27" i="2"/>
  <c r="AK27" i="2"/>
  <c r="AI13" i="2"/>
  <c r="AK13" i="2"/>
  <c r="BM28" i="2"/>
  <c r="BO28" i="2"/>
  <c r="I5" i="1"/>
  <c r="K5" i="1"/>
  <c r="AC13" i="2"/>
  <c r="AE13" i="2"/>
  <c r="AI10" i="2"/>
  <c r="AK10" i="2"/>
  <c r="K21" i="2"/>
  <c r="M21" i="2"/>
  <c r="AC28" i="2"/>
  <c r="AE28" i="2"/>
  <c r="AC14" i="2"/>
  <c r="AE14" i="2"/>
  <c r="AI26" i="2"/>
  <c r="AK26" i="2"/>
  <c r="BM27" i="2"/>
  <c r="BO27" i="2"/>
  <c r="I14" i="1"/>
  <c r="K14" i="1"/>
  <c r="CA4" i="2"/>
  <c r="Q27" i="2"/>
  <c r="S27" i="2"/>
  <c r="S13" i="2"/>
  <c r="Q13" i="2"/>
  <c r="Q12" i="2"/>
  <c r="S12" i="2"/>
  <c r="S26" i="2"/>
  <c r="Q26" i="2"/>
  <c r="Q20" i="2"/>
  <c r="S20" i="2"/>
  <c r="Q16" i="2"/>
  <c r="S16" i="2"/>
  <c r="S21" i="2"/>
  <c r="Q21" i="2"/>
  <c r="S29" i="2"/>
  <c r="Q29" i="2"/>
  <c r="Q23" i="2"/>
  <c r="S23" i="2"/>
  <c r="Q19" i="2"/>
  <c r="S19" i="2"/>
  <c r="Q15" i="2"/>
  <c r="S15" i="2"/>
  <c r="S17" i="2"/>
  <c r="Q17" i="2"/>
  <c r="Q28" i="2"/>
  <c r="S28" i="2"/>
  <c r="S22" i="2"/>
  <c r="Q22" i="2"/>
  <c r="Q18" i="2"/>
  <c r="S18" i="2"/>
  <c r="S14" i="2"/>
  <c r="Q14" i="2"/>
  <c r="Q10" i="2"/>
  <c r="S10" i="2"/>
  <c r="S5" i="2"/>
  <c r="Q5" i="2"/>
  <c r="Q9" i="2"/>
  <c r="S9" i="2"/>
  <c r="S8" i="2"/>
  <c r="Q8" i="2"/>
  <c r="S4" i="2"/>
  <c r="Q4" i="2"/>
  <c r="Q7" i="2"/>
  <c r="S7" i="2"/>
  <c r="M7" i="2"/>
  <c r="K7" i="2"/>
  <c r="M5" i="2"/>
  <c r="K5" i="2"/>
  <c r="K8" i="2"/>
  <c r="M8" i="2"/>
  <c r="K4" i="2"/>
  <c r="M4" i="2"/>
  <c r="M10" i="2"/>
  <c r="K10" i="2"/>
  <c r="M9" i="2"/>
  <c r="K9" i="2"/>
  <c r="I35" i="1"/>
  <c r="K35" i="1"/>
  <c r="K32" i="1"/>
  <c r="I32" i="1"/>
  <c r="I34" i="1"/>
  <c r="K34" i="1"/>
  <c r="K33" i="1"/>
  <c r="I33" i="1"/>
  <c r="I27" i="1"/>
  <c r="K27" i="1"/>
  <c r="I29" i="1"/>
  <c r="K29" i="1"/>
  <c r="I30" i="1"/>
  <c r="K30" i="1"/>
  <c r="K28" i="1"/>
  <c r="I28" i="1"/>
  <c r="I25" i="1"/>
  <c r="K25" i="1"/>
  <c r="I22" i="1"/>
  <c r="K22" i="1"/>
  <c r="I18" i="1"/>
  <c r="K18" i="1"/>
  <c r="K16" i="1"/>
  <c r="I16" i="1"/>
  <c r="K21" i="1"/>
  <c r="I21" i="1"/>
  <c r="K17" i="1"/>
  <c r="I17" i="1"/>
  <c r="I19" i="1"/>
  <c r="K19" i="1"/>
  <c r="K20" i="1"/>
  <c r="I20" i="1"/>
  <c r="AQ12" i="2"/>
  <c r="AQ19" i="2"/>
  <c r="AW10" i="2"/>
  <c r="AW27" i="2"/>
  <c r="AW17" i="2"/>
  <c r="BC29" i="2"/>
  <c r="BC15" i="2"/>
  <c r="AM5" i="2"/>
  <c r="AQ8" i="2"/>
  <c r="AQ29" i="2"/>
  <c r="AQ23" i="2"/>
  <c r="AQ18" i="2"/>
  <c r="AQ14" i="2"/>
  <c r="AW9" i="2"/>
  <c r="AW12" i="2"/>
  <c r="AW26" i="2"/>
  <c r="AW20" i="2"/>
  <c r="AW16" i="2"/>
  <c r="BC4" i="2"/>
  <c r="BC7" i="2"/>
  <c r="BC28" i="2"/>
  <c r="BC22" i="2"/>
  <c r="BC18" i="2"/>
  <c r="BC14" i="2"/>
  <c r="BI9" i="2"/>
  <c r="BI12" i="2"/>
  <c r="BI26" i="2"/>
  <c r="BI20" i="2"/>
  <c r="BI16" i="2"/>
  <c r="BQ4" i="2"/>
  <c r="BE8" i="2"/>
  <c r="BC8" i="2"/>
  <c r="BC19" i="2"/>
  <c r="BI5" i="2"/>
  <c r="BI17" i="2"/>
  <c r="AQ4" i="2"/>
  <c r="AQ7" i="2"/>
  <c r="AQ28" i="2"/>
  <c r="AQ22" i="2"/>
  <c r="AQ17" i="2"/>
  <c r="AQ13" i="2"/>
  <c r="AW8" i="2"/>
  <c r="AW29" i="2"/>
  <c r="AW23" i="2"/>
  <c r="AW19" i="2"/>
  <c r="AW15" i="2"/>
  <c r="BC10" i="2"/>
  <c r="BC5" i="2"/>
  <c r="BC27" i="2"/>
  <c r="BC21" i="2"/>
  <c r="BC17" i="2"/>
  <c r="BC13" i="2"/>
  <c r="BI8" i="2"/>
  <c r="BI29" i="2"/>
  <c r="BI23" i="2"/>
  <c r="BI19" i="2"/>
  <c r="BI15" i="2"/>
  <c r="BQ5" i="2"/>
  <c r="AQ9" i="2"/>
  <c r="AQ26" i="2"/>
  <c r="AQ15" i="2"/>
  <c r="AW5" i="2"/>
  <c r="AW21" i="2"/>
  <c r="AW13" i="2"/>
  <c r="BC23" i="2"/>
  <c r="BI10" i="2"/>
  <c r="BI21" i="2"/>
  <c r="BI13" i="2"/>
  <c r="AQ10" i="2"/>
  <c r="AQ5" i="2"/>
  <c r="AS5" i="2"/>
  <c r="AQ27" i="2"/>
  <c r="AQ21" i="2"/>
  <c r="AQ16" i="2"/>
  <c r="AY4" i="2"/>
  <c r="AW4" i="2"/>
  <c r="AW7" i="2"/>
  <c r="AW28" i="2"/>
  <c r="AW22" i="2"/>
  <c r="AW18" i="2"/>
  <c r="AW14" i="2"/>
  <c r="BC9" i="2"/>
  <c r="BC12" i="2"/>
  <c r="BC26" i="2"/>
  <c r="BC20" i="2"/>
  <c r="BC16" i="2"/>
  <c r="BI4" i="2"/>
  <c r="BI7" i="2"/>
  <c r="BI28" i="2"/>
  <c r="BI22" i="2"/>
  <c r="BI18" i="2"/>
  <c r="BI14" i="2"/>
  <c r="BI27" i="2"/>
  <c r="L26" i="1"/>
  <c r="L23" i="1"/>
  <c r="CF30" i="2" l="1"/>
  <c r="CF11" i="2"/>
  <c r="CF31" i="2" l="1"/>
  <c r="P30" i="2"/>
  <c r="R30" i="2"/>
  <c r="BQ23" i="2" l="1"/>
  <c r="BK23" i="2" l="1"/>
  <c r="BE23" i="2" l="1"/>
  <c r="AY23" i="2" l="1"/>
  <c r="AS23" i="2" l="1"/>
  <c r="AM23" i="2" l="1"/>
  <c r="AG23" i="2" l="1"/>
  <c r="U23" i="2"/>
  <c r="O23" i="2" l="1"/>
  <c r="J15" i="1" l="1"/>
  <c r="O16" i="2" l="1"/>
  <c r="BQ16" i="2" l="1"/>
  <c r="BK16" i="2"/>
  <c r="BE16" i="2"/>
  <c r="AY16" i="2"/>
  <c r="AS16" i="2"/>
  <c r="AM16" i="2"/>
  <c r="AG16" i="2"/>
  <c r="U16" i="2"/>
  <c r="BL11" i="2"/>
  <c r="BN11" i="2"/>
  <c r="BL30" i="2"/>
  <c r="BN30" i="2"/>
  <c r="BN31" i="2" l="1"/>
  <c r="BP30" i="2"/>
  <c r="BM30" i="2" s="1"/>
  <c r="BL31" i="2"/>
  <c r="BQ19" i="2"/>
  <c r="BQ29" i="2"/>
  <c r="BQ27" i="2"/>
  <c r="BQ21" i="2"/>
  <c r="BQ17" i="2"/>
  <c r="BQ28" i="2"/>
  <c r="BQ26" i="2"/>
  <c r="BQ22" i="2"/>
  <c r="BQ20" i="2"/>
  <c r="BQ18" i="2"/>
  <c r="BQ15" i="2"/>
  <c r="BQ14" i="2"/>
  <c r="BQ13" i="2"/>
  <c r="BQ12" i="2"/>
  <c r="BQ10" i="2"/>
  <c r="BQ9" i="2"/>
  <c r="BQ8" i="2"/>
  <c r="BQ7" i="2"/>
  <c r="BP11" i="2"/>
  <c r="BO30" i="2" l="1"/>
  <c r="BO11" i="2"/>
  <c r="BM11" i="2"/>
  <c r="BQ30" i="2"/>
  <c r="BP31" i="2"/>
  <c r="BQ11" i="2"/>
  <c r="BM31" i="2" l="1"/>
  <c r="BO31" i="2"/>
  <c r="AG4" i="2" l="1"/>
  <c r="AH11" i="2"/>
  <c r="AJ11" i="2"/>
  <c r="AN11" i="2"/>
  <c r="AP11" i="2"/>
  <c r="AT11" i="2"/>
  <c r="AV11" i="2"/>
  <c r="AZ11" i="2"/>
  <c r="BB11" i="2"/>
  <c r="BF11" i="2"/>
  <c r="BF31" i="2" s="1"/>
  <c r="BH11" i="2"/>
  <c r="BH31" i="2" s="1"/>
  <c r="AG17" i="2" l="1"/>
  <c r="J23" i="1" l="1"/>
  <c r="K23" i="1" s="1"/>
  <c r="H23" i="1"/>
  <c r="I23" i="1" s="1"/>
  <c r="J36" i="1"/>
  <c r="H36" i="1"/>
  <c r="J31" i="1"/>
  <c r="H31" i="1"/>
  <c r="H15" i="1"/>
  <c r="L30" i="2"/>
  <c r="J30" i="2"/>
  <c r="L11" i="2"/>
  <c r="J11" i="2"/>
  <c r="BK19" i="2"/>
  <c r="BK7" i="2"/>
  <c r="BF46" i="5"/>
  <c r="AC46" i="5"/>
  <c r="AE46" i="5"/>
  <c r="AJ46" i="5"/>
  <c r="AM46" i="5"/>
  <c r="AO46" i="5"/>
  <c r="AR46" i="5"/>
  <c r="AT46" i="5"/>
  <c r="BB46" i="5"/>
  <c r="BD46" i="5"/>
  <c r="AY5" i="2"/>
  <c r="AS19" i="2"/>
  <c r="U8" i="2"/>
  <c r="BE29" i="2"/>
  <c r="BE21" i="2"/>
  <c r="BE7" i="2"/>
  <c r="BE5" i="2"/>
  <c r="AY27" i="2"/>
  <c r="AY15" i="2"/>
  <c r="AY12" i="2"/>
  <c r="AY10" i="2"/>
  <c r="AS9" i="2"/>
  <c r="AS10" i="2"/>
  <c r="AS15" i="2"/>
  <c r="AS20" i="2"/>
  <c r="AS22" i="2"/>
  <c r="AS26" i="2"/>
  <c r="AS27" i="2"/>
  <c r="AM4" i="2"/>
  <c r="AG5" i="2"/>
  <c r="AG29" i="2"/>
  <c r="AG18" i="2"/>
  <c r="AG15" i="2"/>
  <c r="U22" i="2"/>
  <c r="U15" i="2"/>
  <c r="U14" i="2"/>
  <c r="U10" i="2"/>
  <c r="U9" i="2"/>
  <c r="BB31" i="2"/>
  <c r="AZ30" i="2"/>
  <c r="AV30" i="2"/>
  <c r="AT30" i="2"/>
  <c r="AP30" i="2"/>
  <c r="AN30" i="2"/>
  <c r="AJ30" i="2"/>
  <c r="AH30" i="2"/>
  <c r="AD11" i="2"/>
  <c r="AD30" i="2"/>
  <c r="AB11" i="2"/>
  <c r="AB30" i="2"/>
  <c r="R11" i="2"/>
  <c r="P11" i="2"/>
  <c r="AG22" i="2"/>
  <c r="AG14" i="2"/>
  <c r="AS12" i="2"/>
  <c r="BE20" i="2"/>
  <c r="BE13" i="2"/>
  <c r="BK26" i="2"/>
  <c r="BK20" i="2"/>
  <c r="BK18" i="2"/>
  <c r="BK14" i="2"/>
  <c r="U28" i="2"/>
  <c r="AM20" i="2"/>
  <c r="AM18" i="2"/>
  <c r="AV46" i="5"/>
  <c r="BE26" i="2"/>
  <c r="U19" i="2"/>
  <c r="U7" i="2"/>
  <c r="U4" i="2"/>
  <c r="AG19" i="2"/>
  <c r="AM21" i="2"/>
  <c r="AS4" i="2"/>
  <c r="BE9" i="2"/>
  <c r="O19" i="2"/>
  <c r="AG10" i="2"/>
  <c r="AM8" i="2"/>
  <c r="AY7" i="2"/>
  <c r="BE46" i="5" l="1"/>
  <c r="BC46" i="5"/>
  <c r="K26" i="1"/>
  <c r="AV31" i="2"/>
  <c r="AN31" i="2"/>
  <c r="AP31" i="2"/>
  <c r="AJ31" i="2"/>
  <c r="AH31" i="2"/>
  <c r="AT31" i="2"/>
  <c r="AS46" i="5"/>
  <c r="AU46" i="5"/>
  <c r="AZ31" i="2"/>
  <c r="AM12" i="2"/>
  <c r="AM29" i="2"/>
  <c r="AM19" i="2"/>
  <c r="AM27" i="2"/>
  <c r="AM14" i="2"/>
  <c r="AM13" i="2"/>
  <c r="BQ36" i="1"/>
  <c r="BQ26" i="1"/>
  <c r="L31" i="1"/>
  <c r="K31" i="1" s="1"/>
  <c r="BK22" i="2"/>
  <c r="BK12" i="2"/>
  <c r="O4" i="2"/>
  <c r="BK9" i="2"/>
  <c r="L15" i="1"/>
  <c r="K15" i="1" s="1"/>
  <c r="BK29" i="2"/>
  <c r="BK28" i="2"/>
  <c r="BK27" i="2"/>
  <c r="BJ30" i="2"/>
  <c r="BK21" i="2"/>
  <c r="BK17" i="2"/>
  <c r="BK15" i="2"/>
  <c r="BK13" i="2"/>
  <c r="BK10" i="2"/>
  <c r="BK8" i="2"/>
  <c r="BK5" i="2"/>
  <c r="BE28" i="2"/>
  <c r="BE27" i="2"/>
  <c r="BE22" i="2"/>
  <c r="BE19" i="2"/>
  <c r="BE18" i="2"/>
  <c r="BE17" i="2"/>
  <c r="BE15" i="2"/>
  <c r="BE12" i="2"/>
  <c r="BE4" i="2"/>
  <c r="AY29" i="2"/>
  <c r="AY28" i="2"/>
  <c r="AY22" i="2"/>
  <c r="AY20" i="2"/>
  <c r="AY19" i="2"/>
  <c r="AY18" i="2"/>
  <c r="AY17" i="2"/>
  <c r="AY14" i="2"/>
  <c r="AY9" i="2"/>
  <c r="AY8" i="2"/>
  <c r="AL46" i="5"/>
  <c r="AK46" i="5" s="1"/>
  <c r="AS29" i="2"/>
  <c r="AS18" i="2"/>
  <c r="AS13" i="2"/>
  <c r="AS8" i="2"/>
  <c r="AS7" i="2"/>
  <c r="AM28" i="2"/>
  <c r="AM26" i="2"/>
  <c r="AM22" i="2"/>
  <c r="AM17" i="2"/>
  <c r="AM15" i="2"/>
  <c r="AL30" i="2"/>
  <c r="AI30" i="2" s="1"/>
  <c r="AM10" i="2"/>
  <c r="AM9" i="2"/>
  <c r="AM7" i="2"/>
  <c r="AR30" i="2"/>
  <c r="AQ30" i="2" s="1"/>
  <c r="AG28" i="2"/>
  <c r="AG26" i="2"/>
  <c r="AG21" i="2"/>
  <c r="AG20" i="2"/>
  <c r="AG13" i="2"/>
  <c r="AF30" i="2"/>
  <c r="AE30" i="2" s="1"/>
  <c r="AG12" i="2"/>
  <c r="AG9" i="2"/>
  <c r="AG7" i="2"/>
  <c r="U29" i="2"/>
  <c r="U27" i="2"/>
  <c r="U26" i="2"/>
  <c r="U21" i="2"/>
  <c r="U20" i="2"/>
  <c r="U18" i="2"/>
  <c r="U17" i="2"/>
  <c r="R31" i="2"/>
  <c r="T30" i="2"/>
  <c r="U13" i="2"/>
  <c r="P31" i="2"/>
  <c r="U12" i="2"/>
  <c r="T11" i="2"/>
  <c r="Q11" i="2" s="1"/>
  <c r="J37" i="1"/>
  <c r="H37" i="1"/>
  <c r="J24" i="1"/>
  <c r="J38" i="1" s="1"/>
  <c r="H24" i="1"/>
  <c r="N30" i="2"/>
  <c r="M30" i="2" s="1"/>
  <c r="L31" i="2"/>
  <c r="J31" i="2"/>
  <c r="N11" i="2"/>
  <c r="K11" i="2" s="1"/>
  <c r="BD30" i="2"/>
  <c r="BC30" i="2" s="1"/>
  <c r="U5" i="2"/>
  <c r="O12" i="2"/>
  <c r="AB31" i="2"/>
  <c r="O9" i="2"/>
  <c r="O7" i="2"/>
  <c r="O29" i="2"/>
  <c r="O28" i="2"/>
  <c r="O27" i="2"/>
  <c r="O26" i="2"/>
  <c r="O22" i="2"/>
  <c r="O21" i="2"/>
  <c r="O20" i="2"/>
  <c r="O18" i="2"/>
  <c r="O17" i="2"/>
  <c r="O15" i="2"/>
  <c r="O14" i="2"/>
  <c r="O13" i="2"/>
  <c r="O10" i="2"/>
  <c r="O8" i="2"/>
  <c r="O5" i="2"/>
  <c r="BE10" i="2"/>
  <c r="BE14" i="2"/>
  <c r="BD11" i="2"/>
  <c r="AY26" i="2"/>
  <c r="AY21" i="2"/>
  <c r="AY13" i="2"/>
  <c r="AX30" i="2"/>
  <c r="AU30" i="2" s="1"/>
  <c r="AX11" i="2"/>
  <c r="L36" i="1"/>
  <c r="K36" i="1" s="1"/>
  <c r="BK4" i="2"/>
  <c r="BJ11" i="2"/>
  <c r="AS28" i="2"/>
  <c r="AS21" i="2"/>
  <c r="AS17" i="2"/>
  <c r="AS14" i="2"/>
  <c r="AR11" i="2"/>
  <c r="AL11" i="2"/>
  <c r="AG27" i="2"/>
  <c r="AD31" i="2"/>
  <c r="AF11" i="2"/>
  <c r="AC11" i="2" s="1"/>
  <c r="AG8" i="2"/>
  <c r="BG30" i="2" l="1"/>
  <c r="BI30" i="2"/>
  <c r="BE30" i="2"/>
  <c r="BA30" i="2"/>
  <c r="U11" i="2"/>
  <c r="I36" i="1"/>
  <c r="I31" i="1"/>
  <c r="I26" i="1"/>
  <c r="I15" i="1"/>
  <c r="H38" i="1"/>
  <c r="AW30" i="2"/>
  <c r="AO30" i="2"/>
  <c r="AK30" i="2"/>
  <c r="M11" i="2"/>
  <c r="AK11" i="2"/>
  <c r="AI11" i="2"/>
  <c r="AE11" i="2"/>
  <c r="AU11" i="2"/>
  <c r="AW11" i="2"/>
  <c r="AQ11" i="2"/>
  <c r="AO11" i="2"/>
  <c r="BI11" i="2"/>
  <c r="BG11" i="2"/>
  <c r="AI46" i="5"/>
  <c r="BC11" i="2"/>
  <c r="BA11" i="2"/>
  <c r="S11" i="2"/>
  <c r="AC30" i="2"/>
  <c r="S30" i="2"/>
  <c r="Q30" i="2"/>
  <c r="K30" i="2"/>
  <c r="AS11" i="2"/>
  <c r="AM11" i="2"/>
  <c r="BQ31" i="1"/>
  <c r="BQ37" i="1" s="1"/>
  <c r="BK30" i="2"/>
  <c r="BJ31" i="2"/>
  <c r="BE11" i="2"/>
  <c r="AY11" i="2"/>
  <c r="AR31" i="2"/>
  <c r="AM30" i="2"/>
  <c r="AL31" i="2"/>
  <c r="AF31" i="2"/>
  <c r="AG30" i="2"/>
  <c r="AG11" i="2"/>
  <c r="BQ15" i="1"/>
  <c r="T31" i="2"/>
  <c r="Q31" i="2" s="1"/>
  <c r="U30" i="2"/>
  <c r="U31" i="2" s="1"/>
  <c r="N31" i="2"/>
  <c r="M31" i="2" s="1"/>
  <c r="O11" i="2"/>
  <c r="BD31" i="2"/>
  <c r="O30" i="2"/>
  <c r="BK11" i="2"/>
  <c r="AX31" i="2"/>
  <c r="AY30" i="2"/>
  <c r="L37" i="1"/>
  <c r="K37" i="1" s="1"/>
  <c r="AS30" i="2"/>
  <c r="CG11" i="2" l="1"/>
  <c r="CE30" i="2"/>
  <c r="CG30" i="2"/>
  <c r="BE31" i="2"/>
  <c r="AY31" i="2"/>
  <c r="AS31" i="2"/>
  <c r="AM31" i="2"/>
  <c r="I37" i="1"/>
  <c r="AI31" i="2"/>
  <c r="AK31" i="2"/>
  <c r="S31" i="2"/>
  <c r="AQ31" i="2"/>
  <c r="AO31" i="2"/>
  <c r="AC31" i="2"/>
  <c r="AE31" i="2"/>
  <c r="AU31" i="2"/>
  <c r="AW31" i="2"/>
  <c r="BI31" i="2"/>
  <c r="BG31" i="2"/>
  <c r="BC31" i="2"/>
  <c r="BA31" i="2"/>
  <c r="K31" i="2"/>
  <c r="CE11" i="2"/>
  <c r="AG31" i="2"/>
  <c r="O31" i="2"/>
  <c r="L24" i="1" l="1"/>
  <c r="BQ23" i="1"/>
  <c r="BQ24" i="1" s="1"/>
  <c r="BQ38" i="1" s="1"/>
  <c r="AG46" i="5"/>
  <c r="K24" i="1" l="1"/>
  <c r="I24" i="1"/>
  <c r="L38" i="1"/>
  <c r="AF46" i="5"/>
  <c r="AD46" i="5"/>
  <c r="BR46" i="5"/>
  <c r="AQ46" i="5"/>
  <c r="K38" i="1" l="1"/>
  <c r="I38" i="1"/>
  <c r="AP46" i="5"/>
  <c r="AN46" i="5"/>
  <c r="BJ46" i="5" l="1"/>
</calcChain>
</file>

<file path=xl/sharedStrings.xml><?xml version="1.0" encoding="utf-8"?>
<sst xmlns="http://schemas.openxmlformats.org/spreadsheetml/2006/main" count="634" uniqueCount="280">
  <si>
    <t>PERSONAL ADMINISTRACIÓN Y SERVICIOS</t>
  </si>
  <si>
    <t>Nº PAS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</si>
  <si>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</si>
  <si>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</si>
  <si>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</si>
  <si>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</si>
  <si>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</si>
  <si>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</si>
  <si>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</si>
  <si>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</si>
  <si>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</si>
  <si>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</si>
  <si>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</si>
  <si>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</si>
  <si>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DIFERENCIA MES ANTERIOR</t>
  </si>
  <si>
    <t>DIFERENCIA MES ENERO</t>
  </si>
  <si>
    <t>CUERPO/ESCALA/GRUPO</t>
  </si>
  <si>
    <t>Mujeres</t>
  </si>
  <si>
    <t>Hombres</t>
  </si>
  <si>
    <t>Total</t>
  </si>
  <si>
    <t>Técnico Gestión (Admón. General)</t>
  </si>
  <si>
    <t>Gestión (Admón. General)</t>
  </si>
  <si>
    <t>Administrativo (Admón. General)</t>
  </si>
  <si>
    <t>Auxiliar Administrativo (Admón. General)</t>
  </si>
  <si>
    <t>Subalterno (Admón. General)</t>
  </si>
  <si>
    <t>Facultativo Biblioteca</t>
  </si>
  <si>
    <t>Ayudante Biblioteca</t>
  </si>
  <si>
    <t>Técnico Gestión (Informática)</t>
  </si>
  <si>
    <t>Gestión (Informática)</t>
  </si>
  <si>
    <t>Administrativo (Informática)</t>
  </si>
  <si>
    <t>TOTAL PAS FUNCIONARIO CARRERA</t>
  </si>
  <si>
    <t>FUNC INTº</t>
  </si>
  <si>
    <t>Gestión (Admón General)</t>
  </si>
  <si>
    <t>TOTAL PAS FUNCIONARIO INTERINO</t>
  </si>
  <si>
    <t>TOTAL PAS FUNCIONARIO</t>
  </si>
  <si>
    <t>LAB FIJO</t>
  </si>
  <si>
    <t>Grupo I</t>
  </si>
  <si>
    <t>Grupo II</t>
  </si>
  <si>
    <t>Grupo III</t>
  </si>
  <si>
    <t>Grupo IV</t>
  </si>
  <si>
    <t>TOTAL PAS LABORAL FIJO</t>
  </si>
  <si>
    <t xml:space="preserve">TOTAL PAS LABORAL </t>
  </si>
  <si>
    <t>PERSONAL DOCENTE E INVESTIGADOR</t>
  </si>
  <si>
    <t>CATEGORIA</t>
  </si>
  <si>
    <t>DEDICACIÓN</t>
  </si>
  <si>
    <t>Nº PDI</t>
  </si>
  <si>
    <t xml:space="preserve">EQ TC </t>
  </si>
  <si>
    <t>EQ TC</t>
  </si>
  <si>
    <t>FUNCIONARIOS</t>
  </si>
  <si>
    <t>CU</t>
  </si>
  <si>
    <t>Tiempo Completo</t>
  </si>
  <si>
    <t>TU</t>
  </si>
  <si>
    <t>CEU</t>
  </si>
  <si>
    <t>TEU</t>
  </si>
  <si>
    <t>Tiempo Parcial (6 horas)</t>
  </si>
  <si>
    <t>P. Asociado</t>
  </si>
  <si>
    <t>Tiempo Parcial (5 horas)</t>
  </si>
  <si>
    <t>Tiempo Parcial (4 horas)</t>
  </si>
  <si>
    <t>Tiempo Parcial (3 horas)</t>
  </si>
  <si>
    <t>P. Colaborador</t>
  </si>
  <si>
    <t>P. Contratado Doctor</t>
  </si>
  <si>
    <t>Ayudante Doctor</t>
  </si>
  <si>
    <t xml:space="preserve">Ayudante  </t>
  </si>
  <si>
    <t>P. Aso. Cc. Salud</t>
  </si>
  <si>
    <t>Prof. Sustituto Inter.</t>
  </si>
  <si>
    <t>SUBTOTAL PDI CONTRATADO</t>
  </si>
  <si>
    <t>LÉASE ATENTAMENTE</t>
  </si>
  <si>
    <t>*</t>
  </si>
  <si>
    <t>Fuente de los datos:</t>
  </si>
  <si>
    <r>
      <t xml:space="preserve">El número de personas no computa las </t>
    </r>
    <r>
      <rPr>
        <b/>
        <sz val="8"/>
        <rFont val="Arial"/>
        <family val="2"/>
      </rPr>
      <t>plazas dotadas y vacantes</t>
    </r>
    <r>
      <rPr>
        <sz val="8"/>
        <rFont val="Arial"/>
        <family val="2"/>
      </rPr>
      <t>.</t>
    </r>
  </si>
  <si>
    <r>
      <t xml:space="preserve">En el cómputo de número de personas, aparece sólo el Personal que se encuentra en </t>
    </r>
    <r>
      <rPr>
        <b/>
        <sz val="8"/>
        <rFont val="Arial"/>
        <family val="2"/>
      </rPr>
      <t xml:space="preserve">Servicio Activo </t>
    </r>
  </si>
  <si>
    <r>
      <t xml:space="preserve">El </t>
    </r>
    <r>
      <rPr>
        <b/>
        <sz val="8"/>
        <rFont val="Arial"/>
        <family val="2"/>
      </rPr>
      <t>PAS Funcionario en prácticas</t>
    </r>
    <r>
      <rPr>
        <sz val="8"/>
        <rFont val="Arial"/>
        <family val="2"/>
      </rPr>
      <t xml:space="preserve"> está incluído dentro del número de personas PAS Funcionario de Carrera.</t>
    </r>
  </si>
  <si>
    <r>
      <t xml:space="preserve">El PAS Funcionario perteneciente a </t>
    </r>
    <r>
      <rPr>
        <b/>
        <sz val="8"/>
        <rFont val="Arial"/>
        <family val="2"/>
      </rPr>
      <t>Escalas Especiales o a las Especialidades de Obras y Servicios y Deportes</t>
    </r>
    <r>
      <rPr>
        <sz val="8"/>
        <rFont val="Arial"/>
        <family val="2"/>
      </rPr>
      <t>, está incluído dentro del número de personas PAS Funcionario de Carrera de Administración General.</t>
    </r>
  </si>
  <si>
    <t>PDI equivalencia a Tiempo Completo (Criterio de la CRUE): proporcional a la jornada (TC= 37,5 horas)</t>
  </si>
  <si>
    <t>Tiempo Completo: 1</t>
  </si>
  <si>
    <t>Tiempo Parcial (6 horas): 0,32</t>
  </si>
  <si>
    <t>Tiempo Parcial (5 horas): 0,27</t>
  </si>
  <si>
    <t>Tiempo Parcial (4 horas): 0,22</t>
  </si>
  <si>
    <t>Tiempo Parcial (3 horas): 0,16</t>
  </si>
  <si>
    <t>CATEGORÍAS PDI</t>
  </si>
  <si>
    <t>CODIGO</t>
  </si>
  <si>
    <t>00004</t>
  </si>
  <si>
    <t>00006</t>
  </si>
  <si>
    <t>00007</t>
  </si>
  <si>
    <t>A0500</t>
  </si>
  <si>
    <t>A0504</t>
  </si>
  <si>
    <t>A0505</t>
  </si>
  <si>
    <t>A0506</t>
  </si>
  <si>
    <t>00064</t>
  </si>
  <si>
    <t>00067</t>
  </si>
  <si>
    <t>Ayudante</t>
  </si>
  <si>
    <t>00060</t>
  </si>
  <si>
    <t>00062</t>
  </si>
  <si>
    <t>00061</t>
  </si>
  <si>
    <t>00063</t>
  </si>
  <si>
    <t>00143</t>
  </si>
  <si>
    <t>Técnico Gestión Admón General</t>
  </si>
  <si>
    <t>ARQ</t>
  </si>
  <si>
    <t>A1604</t>
  </si>
  <si>
    <t>A3051</t>
  </si>
  <si>
    <t>A7110</t>
  </si>
  <si>
    <t>A7191</t>
  </si>
  <si>
    <t>A7111</t>
  </si>
  <si>
    <t>Técnico Gestión Informática</t>
  </si>
  <si>
    <t>A7118</t>
  </si>
  <si>
    <t>Gestión Admón General</t>
  </si>
  <si>
    <t>A0406</t>
  </si>
  <si>
    <t>A7112</t>
  </si>
  <si>
    <t>A7192</t>
  </si>
  <si>
    <t>A7113</t>
  </si>
  <si>
    <t>A7311</t>
  </si>
  <si>
    <t>Gestión Informática</t>
  </si>
  <si>
    <t>A7119</t>
  </si>
  <si>
    <t>Administrativo Admón General</t>
  </si>
  <si>
    <t>7094</t>
  </si>
  <si>
    <t>A6025</t>
  </si>
  <si>
    <t>A7114</t>
  </si>
  <si>
    <t>Administrativo Informática</t>
  </si>
  <si>
    <t>A7120</t>
  </si>
  <si>
    <t>Auxiliar Administrativo</t>
  </si>
  <si>
    <t>A7116</t>
  </si>
  <si>
    <t>Grupo E</t>
  </si>
  <si>
    <t>Subalterno Admón General</t>
  </si>
  <si>
    <t>A6039</t>
  </si>
  <si>
    <t>00013</t>
  </si>
  <si>
    <t>00014</t>
  </si>
  <si>
    <t>00066</t>
  </si>
  <si>
    <r>
      <t xml:space="preserve">Número de PDI: </t>
    </r>
    <r>
      <rPr>
        <b/>
        <sz val="8"/>
        <rFont val="Arial"/>
        <family val="2"/>
      </rPr>
      <t>Tavira PDI</t>
    </r>
  </si>
  <si>
    <r>
      <t xml:space="preserve">Número de PAS: </t>
    </r>
    <r>
      <rPr>
        <b/>
        <sz val="8"/>
        <rFont val="Arial"/>
        <family val="2"/>
      </rPr>
      <t>Obtenido de Discoverer el último día del mes</t>
    </r>
  </si>
  <si>
    <t>P. Contr. Doctor Interino</t>
  </si>
  <si>
    <t>TOTAL PAS EVENTUAL</t>
  </si>
  <si>
    <t>Secretaria Consejo Social</t>
  </si>
  <si>
    <t xml:space="preserve">PE </t>
  </si>
  <si>
    <t>PERSONAL TÉCNICO E INVESTIGADOR</t>
  </si>
  <si>
    <t>DIFERENCIA MES 
ANTERIOR</t>
  </si>
  <si>
    <t>Nº</t>
  </si>
  <si>
    <t>Tiempo Parcial</t>
  </si>
  <si>
    <t xml:space="preserve">Tiempo Parcial </t>
  </si>
  <si>
    <t>TOTAL PERSONAL TÉCNICO E INVESTIGADOR</t>
  </si>
  <si>
    <t>TOTAL PDI</t>
  </si>
  <si>
    <t xml:space="preserve">TOTAL PAS </t>
  </si>
  <si>
    <t xml:space="preserve">00008 </t>
  </si>
  <si>
    <t xml:space="preserve">00010 </t>
  </si>
  <si>
    <t xml:space="preserve">00012 </t>
  </si>
  <si>
    <t xml:space="preserve">00013 </t>
  </si>
  <si>
    <t xml:space="preserve">00016 </t>
  </si>
  <si>
    <t xml:space="preserve">00017 </t>
  </si>
  <si>
    <t>00018</t>
  </si>
  <si>
    <t xml:space="preserve">00019 </t>
  </si>
  <si>
    <t xml:space="preserve">00021 </t>
  </si>
  <si>
    <t>LABORALES</t>
  </si>
  <si>
    <t>SUBTOTAL PDI FUNCIONARIO</t>
  </si>
  <si>
    <t>AT</t>
  </si>
  <si>
    <t>7512</t>
  </si>
  <si>
    <t>A7414</t>
  </si>
  <si>
    <t>00525</t>
  </si>
  <si>
    <t>00015</t>
  </si>
  <si>
    <t>CATEGORÍAS PAS</t>
  </si>
  <si>
    <t>Grupo A1</t>
  </si>
  <si>
    <t>A1200</t>
  </si>
  <si>
    <t>Grupo A2</t>
  </si>
  <si>
    <t>Grupo C1</t>
  </si>
  <si>
    <t>Grupo C2</t>
  </si>
  <si>
    <t>Tiempo Parcial (2 horas)</t>
  </si>
  <si>
    <t>00024</t>
  </si>
  <si>
    <t>INVGJ-TS</t>
  </si>
  <si>
    <t>FUN. CARRERA</t>
  </si>
  <si>
    <t>Tiempo Parcial (2 horas): 0,11</t>
  </si>
  <si>
    <t>Catedrático/a Universidad</t>
  </si>
  <si>
    <t>Profesor/a Titular Universidad</t>
  </si>
  <si>
    <t>Catedrático/a Escuela Universitaria</t>
  </si>
  <si>
    <t>Profesor/a Titular Escuela Universitaria</t>
  </si>
  <si>
    <t>Profesor/a Colaborador/a</t>
  </si>
  <si>
    <t>Profesor/a Contratado/a Doctor/a</t>
  </si>
  <si>
    <t>Profesor/a Asociado/a</t>
  </si>
  <si>
    <t xml:space="preserve">Profesor/a Visitante </t>
  </si>
  <si>
    <t>Profesor/a Asociado/a Ciencias Salud</t>
  </si>
  <si>
    <t>Profesor/a Sustituto/a Interino/a</t>
  </si>
  <si>
    <t>Ayudante Doctor/a</t>
  </si>
  <si>
    <t>00026</t>
  </si>
  <si>
    <t>A7100</t>
  </si>
  <si>
    <t>P. Emérito</t>
  </si>
  <si>
    <t>00065</t>
  </si>
  <si>
    <t>Profesor/a Emérito</t>
  </si>
  <si>
    <t>TCAPOPDI/TECAPLIC</t>
  </si>
  <si>
    <t>Cap. VI. Investigador Diplomado</t>
  </si>
  <si>
    <t>Cap. VI. Investigador Doctor Tipo 1</t>
  </si>
  <si>
    <t>Cap. VI. Investigador Doctor Tipo 2</t>
  </si>
  <si>
    <t>Cap. VI. Investigador Licenciado</t>
  </si>
  <si>
    <t>Cap. VI. Invest. Licenciado en form</t>
  </si>
  <si>
    <t>Cap. VI. Técnico Auxiliar Laboratorio</t>
  </si>
  <si>
    <t>Cap. VI. Técnico Especialista</t>
  </si>
  <si>
    <t>Cap. VI. Técnico Especialista Laborat.</t>
  </si>
  <si>
    <t>Cap. VI. Técnico investigador diplomado</t>
  </si>
  <si>
    <t>Cap. VI. Técnico investigador licenciado</t>
  </si>
  <si>
    <t>Pers.Invest.Garantía Juvenil. Tit. Sup.</t>
  </si>
  <si>
    <t>Posdoct. Acceso al Sist.Esp. de CC Tecn.</t>
  </si>
  <si>
    <t>Posdoctoral Investigador Distinguido</t>
  </si>
  <si>
    <t>Posdoctoral Junta de Andalucía</t>
  </si>
  <si>
    <t>Posdoctoral Juan de la Cierva</t>
  </si>
  <si>
    <t>Posdoctoral Plan Estatal</t>
  </si>
  <si>
    <t>Posdoctoral Ramón y Cajal</t>
  </si>
  <si>
    <t>Posdoctoral Plan Propio UCA</t>
  </si>
  <si>
    <t>Posdoctoral UCA - Contrato puente</t>
  </si>
  <si>
    <t>Investigador/a Predoctoral Plan Estatal FPI</t>
  </si>
  <si>
    <t>Predoctoral Plan Estatal FPU</t>
  </si>
  <si>
    <t>Técnico/a Apoyo FP III Garantia Juvenil</t>
  </si>
  <si>
    <t>Personal Técnico Garantía Juvenil Licenciado</t>
  </si>
  <si>
    <t>Técnico de Apoyo Licenciado</t>
  </si>
  <si>
    <t>Predoctoral UCA FPI</t>
  </si>
  <si>
    <t>Predocotal UCA FPU</t>
  </si>
  <si>
    <t>CATEGORÍAS PI</t>
  </si>
  <si>
    <t>CVI-ID</t>
  </si>
  <si>
    <t>CVI-IDR1</t>
  </si>
  <si>
    <t>CVI-IDR2</t>
  </si>
  <si>
    <t>CVI-IL</t>
  </si>
  <si>
    <t>CVI-ILF</t>
  </si>
  <si>
    <t>CVITALAB</t>
  </si>
  <si>
    <t>CVI-TE</t>
  </si>
  <si>
    <t>CVITELAB</t>
  </si>
  <si>
    <t>CVI-TID</t>
  </si>
  <si>
    <t>CVI-TIL</t>
  </si>
  <si>
    <t>INV-GJTS</t>
  </si>
  <si>
    <t>P-ASECTI</t>
  </si>
  <si>
    <t>POSD-ID</t>
  </si>
  <si>
    <t>POSD-JA</t>
  </si>
  <si>
    <t>POSD-JC</t>
  </si>
  <si>
    <t>POSD-PE</t>
  </si>
  <si>
    <t>POSD-RYC</t>
  </si>
  <si>
    <t>POSD-UCA</t>
  </si>
  <si>
    <t>POSUCACP</t>
  </si>
  <si>
    <t>P-PEFPI</t>
  </si>
  <si>
    <t>P-PEFPU</t>
  </si>
  <si>
    <t>PTA-GJ-3</t>
  </si>
  <si>
    <t>PTA-GJ-L</t>
  </si>
  <si>
    <t>PTA-PE-L</t>
  </si>
  <si>
    <t>P-UCAFPI</t>
  </si>
  <si>
    <t>P-UCAFPU</t>
  </si>
  <si>
    <t>%</t>
  </si>
  <si>
    <t>Cap. VI. T.G.M. Apoyo D/I</t>
  </si>
  <si>
    <t>DIFERENCIA MES 
ENERO</t>
  </si>
  <si>
    <t>Personal Técnico de Apoyo Plan Estat. FP</t>
  </si>
  <si>
    <t>PTA-PEFP</t>
  </si>
  <si>
    <t>Cap. VI. Invest. Diplomado en form</t>
  </si>
  <si>
    <t>CVI-IDF</t>
  </si>
  <si>
    <t>Cap. VI. T.S. Apoyo D/I</t>
  </si>
  <si>
    <t>Cap. VI. Auxiliar Administrativa</t>
  </si>
  <si>
    <t>Invest. Posdoctoral Marie Curie</t>
  </si>
  <si>
    <t>POSD-MC</t>
  </si>
  <si>
    <t>Invest. Predoctoral Junta Andalucia FPI</t>
  </si>
  <si>
    <t>PD-JAFPI</t>
  </si>
  <si>
    <t>Administrador/a</t>
  </si>
  <si>
    <t>Letrado/a Jefe/a del Gabinete Jurídico</t>
  </si>
  <si>
    <t>A7787</t>
  </si>
  <si>
    <t>Jefe/a de servicio de Obras y Proyectos</t>
  </si>
  <si>
    <t>A120</t>
  </si>
  <si>
    <t>A7604</t>
  </si>
  <si>
    <t>Asesor técnico</t>
  </si>
  <si>
    <t>A7125</t>
  </si>
  <si>
    <t>C-A7114</t>
  </si>
  <si>
    <t>P. Visitante</t>
  </si>
  <si>
    <t>AÑO 2023</t>
  </si>
  <si>
    <t>Personal Técnico INVESTIGO Grupo I</t>
  </si>
  <si>
    <t>Personal Técnico INVESTIGO Grupo III</t>
  </si>
  <si>
    <t>LAB EVEN</t>
  </si>
  <si>
    <t>TOTAL PAS LABORAL EVENTUAL</t>
  </si>
  <si>
    <t>Invest. Posdoct. Acceso al Sist.Esp. de CC Tecn.</t>
  </si>
  <si>
    <t>Invest. Posdoctoral Investigador Distinguido</t>
  </si>
  <si>
    <t>Invest. Posdoctoral Junta de Andalucía</t>
  </si>
  <si>
    <t>Invest. Posdoctoral Juan de la Cierva</t>
  </si>
  <si>
    <t>Invest. Posdoctoral Plan Estatal</t>
  </si>
  <si>
    <t>Invest. Posdoctoral Ramón y Cajal</t>
  </si>
  <si>
    <t>Invest. Posdoctoral Plan Propio UCA</t>
  </si>
  <si>
    <t>Invest. Posdoctoral UCA - Contrato puente</t>
  </si>
  <si>
    <t>Invest. Predoctoral Plan Estatal FPI</t>
  </si>
  <si>
    <t>Invest. Predoctoral Plan Estatal FPU</t>
  </si>
  <si>
    <t>Personal Técnico/a Apoyo FP III Garantia Juvenil</t>
  </si>
  <si>
    <t>Invest. Predoctoral UCA FPI</t>
  </si>
  <si>
    <t>Invest. Predoctoral UCA FPU</t>
  </si>
  <si>
    <t>Personal Técnico de Apoyo Licenciado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</si>
</sst>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7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8"/>
      <color rgb="FFFF000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lightDown"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7" fillId="0" borderId="0"/>
    <xf numFmtId="0" fontId="18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9" fillId="0" borderId="0"/>
    <xf numFmtId="0" fontId="18" fillId="0" borderId="0"/>
    <xf numFmtId="9" fontId="20" fillId="0" borderId="0" applyFont="0" applyFill="0" applyBorder="0" applyAlignment="0" applyProtection="0"/>
  </cellStyleXfs>
  <cellXfs count="443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/>
    <xf numFmtId="0" fontId="8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7" fillId="2" borderId="16" xfId="0" applyFont="1" applyFill="1" applyBorder="1" applyAlignment="1">
      <alignment horizontal="right" vertical="center"/>
    </xf>
    <xf numFmtId="0" fontId="10" fillId="0" borderId="2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0" fillId="0" borderId="9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horizontal="center" vertical="justify"/>
    </xf>
    <xf numFmtId="49" fontId="10" fillId="0" borderId="0" xfId="0" applyNumberFormat="1" applyFont="1"/>
    <xf numFmtId="49" fontId="7" fillId="0" borderId="0" xfId="0" applyNumberFormat="1" applyFont="1"/>
    <xf numFmtId="0" fontId="7" fillId="0" borderId="0" xfId="0" applyFont="1"/>
    <xf numFmtId="49" fontId="12" fillId="0" borderId="0" xfId="0" applyNumberFormat="1" applyFont="1"/>
    <xf numFmtId="0" fontId="12" fillId="0" borderId="0" xfId="0" applyFont="1"/>
    <xf numFmtId="0" fontId="10" fillId="0" borderId="9" xfId="0" applyFont="1" applyBorder="1"/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7" fillId="2" borderId="54" xfId="0" applyFont="1" applyFill="1" applyBorder="1" applyAlignment="1"/>
    <xf numFmtId="0" fontId="7" fillId="2" borderId="1" xfId="0" applyFont="1" applyFill="1" applyBorder="1" applyAlignment="1">
      <alignment horizontal="center"/>
    </xf>
    <xf numFmtId="49" fontId="10" fillId="0" borderId="61" xfId="0" applyNumberFormat="1" applyFont="1" applyBorder="1" applyAlignment="1">
      <alignment vertical="center" wrapText="1"/>
    </xf>
    <xf numFmtId="49" fontId="10" fillId="0" borderId="62" xfId="0" applyNumberFormat="1" applyFont="1" applyBorder="1" applyAlignment="1">
      <alignment horizontal="left" vertical="center"/>
    </xf>
    <xf numFmtId="49" fontId="10" fillId="0" borderId="62" xfId="0" applyNumberFormat="1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horizontal="left" vertical="center"/>
    </xf>
    <xf numFmtId="0" fontId="10" fillId="0" borderId="64" xfId="0" applyFont="1" applyBorder="1" applyAlignment="1">
      <alignment vertical="center"/>
    </xf>
    <xf numFmtId="0" fontId="7" fillId="2" borderId="65" xfId="0" applyFont="1" applyFill="1" applyBorder="1" applyAlignment="1"/>
    <xf numFmtId="0" fontId="10" fillId="2" borderId="4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10" fillId="3" borderId="6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0" borderId="0" xfId="0" applyFont="1" applyFill="1"/>
    <xf numFmtId="49" fontId="10" fillId="7" borderId="62" xfId="0" applyNumberFormat="1" applyFont="1" applyFill="1" applyBorder="1" applyAlignment="1">
      <alignment horizontal="left" vertical="center"/>
    </xf>
    <xf numFmtId="0" fontId="0" fillId="7" borderId="0" xfId="0" applyFill="1"/>
    <xf numFmtId="49" fontId="10" fillId="7" borderId="62" xfId="0" applyNumberFormat="1" applyFont="1" applyFill="1" applyBorder="1" applyAlignment="1">
      <alignment vertical="center"/>
    </xf>
    <xf numFmtId="0" fontId="10" fillId="7" borderId="64" xfId="0" applyFont="1" applyFill="1" applyBorder="1" applyAlignment="1">
      <alignment vertical="center"/>
    </xf>
    <xf numFmtId="0" fontId="10" fillId="7" borderId="8" xfId="0" applyFont="1" applyFill="1" applyBorder="1" applyAlignme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0" fillId="7" borderId="0" xfId="0" applyFont="1" applyFill="1"/>
    <xf numFmtId="0" fontId="12" fillId="2" borderId="2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8" fillId="2" borderId="1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3" borderId="67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49" fontId="10" fillId="0" borderId="81" xfId="0" applyNumberFormat="1" applyFont="1" applyBorder="1" applyAlignment="1">
      <alignment vertical="center"/>
    </xf>
    <xf numFmtId="2" fontId="12" fillId="2" borderId="1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7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/>
    </xf>
    <xf numFmtId="0" fontId="10" fillId="0" borderId="87" xfId="0" applyFont="1" applyBorder="1" applyAlignment="1">
      <alignment horizontal="left" vertical="center"/>
    </xf>
    <xf numFmtId="0" fontId="10" fillId="0" borderId="88" xfId="0" applyFont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0" fillId="0" borderId="90" xfId="0" applyFont="1" applyBorder="1" applyAlignment="1">
      <alignment horizontal="left" vertical="center"/>
    </xf>
    <xf numFmtId="0" fontId="10" fillId="0" borderId="88" xfId="0" applyFont="1" applyBorder="1" applyAlignment="1">
      <alignment horizontal="left"/>
    </xf>
    <xf numFmtId="0" fontId="10" fillId="0" borderId="89" xfId="0" applyFont="1" applyBorder="1" applyAlignment="1">
      <alignment horizontal="left"/>
    </xf>
    <xf numFmtId="0" fontId="21" fillId="8" borderId="1" xfId="0" applyFont="1" applyFill="1" applyBorder="1" applyAlignment="1">
      <alignment horizontal="center"/>
    </xf>
    <xf numFmtId="0" fontId="12" fillId="0" borderId="91" xfId="0" applyFont="1" applyFill="1" applyBorder="1" applyAlignment="1">
      <alignment horizontal="center" vertical="center"/>
    </xf>
    <xf numFmtId="0" fontId="12" fillId="3" borderId="91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12" fillId="3" borderId="51" xfId="0" applyFont="1" applyFill="1" applyBorder="1" applyAlignment="1">
      <alignment horizontal="center" vertical="center"/>
    </xf>
    <xf numFmtId="10" fontId="22" fillId="8" borderId="1" xfId="13" applyNumberFormat="1" applyFont="1" applyFill="1" applyBorder="1" applyAlignment="1">
      <alignment horizontal="center" vertical="center"/>
    </xf>
    <xf numFmtId="10" fontId="10" fillId="9" borderId="37" xfId="13" applyNumberFormat="1" applyFont="1" applyFill="1" applyBorder="1" applyAlignment="1">
      <alignment horizontal="center"/>
    </xf>
    <xf numFmtId="10" fontId="10" fillId="9" borderId="14" xfId="13" applyNumberFormat="1" applyFont="1" applyFill="1" applyBorder="1" applyAlignment="1">
      <alignment horizontal="center"/>
    </xf>
    <xf numFmtId="10" fontId="10" fillId="9" borderId="83" xfId="13" applyNumberFormat="1" applyFont="1" applyFill="1" applyBorder="1" applyAlignment="1">
      <alignment horizontal="center"/>
    </xf>
    <xf numFmtId="10" fontId="10" fillId="9" borderId="86" xfId="13" applyNumberFormat="1" applyFont="1" applyFill="1" applyBorder="1" applyAlignment="1">
      <alignment horizontal="center"/>
    </xf>
    <xf numFmtId="10" fontId="10" fillId="9" borderId="49" xfId="13" applyNumberFormat="1" applyFont="1" applyFill="1" applyBorder="1" applyAlignment="1">
      <alignment horizontal="center"/>
    </xf>
    <xf numFmtId="10" fontId="10" fillId="9" borderId="51" xfId="13" applyNumberFormat="1" applyFont="1" applyFill="1" applyBorder="1" applyAlignment="1">
      <alignment horizontal="center"/>
    </xf>
    <xf numFmtId="10" fontId="10" fillId="9" borderId="25" xfId="13" applyNumberFormat="1" applyFont="1" applyFill="1" applyBorder="1" applyAlignment="1">
      <alignment horizontal="center"/>
    </xf>
    <xf numFmtId="10" fontId="10" fillId="9" borderId="47" xfId="13" applyNumberFormat="1" applyFont="1" applyFill="1" applyBorder="1" applyAlignment="1">
      <alignment horizontal="center"/>
    </xf>
    <xf numFmtId="10" fontId="10" fillId="9" borderId="37" xfId="13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2" fillId="2" borderId="46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10" fontId="22" fillId="8" borderId="29" xfId="13" applyNumberFormat="1" applyFont="1" applyFill="1" applyBorder="1" applyAlignment="1">
      <alignment horizontal="center" vertical="center"/>
    </xf>
    <xf numFmtId="10" fontId="22" fillId="8" borderId="32" xfId="13" applyNumberFormat="1" applyFont="1" applyFill="1" applyBorder="1" applyAlignment="1">
      <alignment horizontal="center" vertical="center"/>
    </xf>
    <xf numFmtId="10" fontId="22" fillId="8" borderId="23" xfId="13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2" fillId="2" borderId="58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10" fontId="10" fillId="9" borderId="25" xfId="13" applyNumberFormat="1" applyFont="1" applyFill="1" applyBorder="1" applyAlignment="1">
      <alignment horizontal="center" vertical="center"/>
    </xf>
    <xf numFmtId="10" fontId="10" fillId="9" borderId="14" xfId="13" applyNumberFormat="1" applyFont="1" applyFill="1" applyBorder="1" applyAlignment="1">
      <alignment horizontal="center" vertical="center"/>
    </xf>
    <xf numFmtId="10" fontId="10" fillId="9" borderId="83" xfId="13" applyNumberFormat="1" applyFont="1" applyFill="1" applyBorder="1" applyAlignment="1">
      <alignment horizontal="center" vertical="center"/>
    </xf>
    <xf numFmtId="10" fontId="10" fillId="9" borderId="8" xfId="13" applyNumberFormat="1" applyFont="1" applyFill="1" applyBorder="1" applyAlignment="1">
      <alignment horizontal="center"/>
    </xf>
    <xf numFmtId="10" fontId="10" fillId="9" borderId="25" xfId="0" applyNumberFormat="1" applyFont="1" applyFill="1" applyBorder="1" applyAlignment="1">
      <alignment horizontal="center"/>
    </xf>
    <xf numFmtId="10" fontId="10" fillId="9" borderId="14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2" fillId="6" borderId="55" xfId="0" applyFont="1" applyFill="1" applyBorder="1" applyAlignment="1">
      <alignment horizontal="center" vertical="center"/>
    </xf>
    <xf numFmtId="0" fontId="12" fillId="6" borderId="57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60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10" fontId="10" fillId="9" borderId="86" xfId="13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10" fontId="10" fillId="9" borderId="49" xfId="13" applyNumberFormat="1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50" xfId="0" applyFont="1" applyBorder="1" applyAlignment="1">
      <alignment horizontal="center" vertical="center"/>
    </xf>
    <xf numFmtId="10" fontId="10" fillId="9" borderId="51" xfId="13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0" fontId="10" fillId="9" borderId="47" xfId="13" applyNumberFormat="1" applyFont="1" applyFill="1" applyBorder="1" applyAlignment="1">
      <alignment horizontal="center" vertical="center"/>
    </xf>
    <xf numFmtId="0" fontId="10" fillId="0" borderId="80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10" fontId="10" fillId="9" borderId="4" xfId="13" applyNumberFormat="1" applyFont="1" applyFill="1" applyBorder="1" applyAlignment="1">
      <alignment horizontal="center"/>
    </xf>
    <xf numFmtId="10" fontId="10" fillId="9" borderId="10" xfId="13" applyNumberFormat="1" applyFont="1" applyFill="1" applyBorder="1" applyAlignment="1">
      <alignment horizontal="center"/>
    </xf>
    <xf numFmtId="10" fontId="10" fillId="9" borderId="15" xfId="13" applyNumberFormat="1" applyFont="1" applyFill="1" applyBorder="1" applyAlignment="1">
      <alignment horizontal="center"/>
    </xf>
    <xf numFmtId="10" fontId="10" fillId="9" borderId="4" xfId="13" applyNumberFormat="1" applyFont="1" applyFill="1" applyBorder="1" applyAlignment="1">
      <alignment horizontal="center" vertical="center"/>
    </xf>
    <xf numFmtId="10" fontId="10" fillId="9" borderId="10" xfId="13" applyNumberFormat="1" applyFont="1" applyFill="1" applyBorder="1" applyAlignment="1">
      <alignment horizontal="center" vertical="center"/>
    </xf>
    <xf numFmtId="10" fontId="10" fillId="9" borderId="15" xfId="13" applyNumberFormat="1" applyFont="1" applyFill="1" applyBorder="1" applyAlignment="1">
      <alignment horizontal="center" vertical="center"/>
    </xf>
    <xf numFmtId="10" fontId="10" fillId="9" borderId="84" xfId="13" applyNumberFormat="1" applyFont="1" applyFill="1" applyBorder="1" applyAlignment="1">
      <alignment horizontal="center"/>
    </xf>
    <xf numFmtId="10" fontId="10" fillId="9" borderId="40" xfId="13" applyNumberFormat="1" applyFont="1" applyFill="1" applyBorder="1" applyAlignment="1">
      <alignment horizontal="center"/>
    </xf>
    <xf numFmtId="0" fontId="10" fillId="7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0" fontId="10" fillId="3" borderId="93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93" xfId="0" applyFont="1" applyFill="1" applyBorder="1" applyAlignment="1">
      <alignment horizontal="center" vertical="center"/>
    </xf>
    <xf numFmtId="0" fontId="10" fillId="0" borderId="92" xfId="0" applyFont="1" applyFill="1" applyBorder="1" applyAlignment="1">
      <alignment horizontal="center" vertical="center"/>
    </xf>
    <xf numFmtId="0" fontId="10" fillId="0" borderId="94" xfId="0" applyFont="1" applyFill="1" applyBorder="1" applyAlignment="1">
      <alignment horizontal="center" vertical="center"/>
    </xf>
    <xf numFmtId="10" fontId="10" fillId="9" borderId="47" xfId="0" applyNumberFormat="1" applyFont="1" applyFill="1" applyBorder="1" applyAlignment="1">
      <alignment horizontal="center"/>
    </xf>
    <xf numFmtId="10" fontId="10" fillId="9" borderId="49" xfId="0" applyNumberFormat="1" applyFont="1" applyFill="1" applyBorder="1" applyAlignment="1">
      <alignment horizontal="center"/>
    </xf>
    <xf numFmtId="0" fontId="11" fillId="5" borderId="97" xfId="0" applyFont="1" applyFill="1" applyBorder="1" applyAlignment="1">
      <alignment horizontal="center" vertical="center"/>
    </xf>
    <xf numFmtId="0" fontId="10" fillId="6" borderId="9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68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vertical="center" wrapText="1"/>
    </xf>
    <xf numFmtId="0" fontId="10" fillId="0" borderId="64" xfId="0" applyFont="1" applyFill="1" applyBorder="1" applyAlignment="1">
      <alignment horizontal="left" vertical="center"/>
    </xf>
    <xf numFmtId="0" fontId="10" fillId="0" borderId="64" xfId="0" applyFont="1" applyFill="1" applyBorder="1" applyAlignment="1">
      <alignment vertical="center"/>
    </xf>
    <xf numFmtId="0" fontId="10" fillId="0" borderId="98" xfId="0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00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2" fillId="0" borderId="103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102" xfId="0" applyFont="1" applyFill="1" applyBorder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10" fontId="5" fillId="0" borderId="0" xfId="0" applyNumberFormat="1" applyFont="1" applyAlignment="1">
      <alignment horizontal="left"/>
    </xf>
    <xf numFmtId="0" fontId="10" fillId="0" borderId="105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7" borderId="59" xfId="0" applyFont="1" applyFill="1" applyBorder="1" applyAlignment="1">
      <alignment horizontal="center"/>
    </xf>
    <xf numFmtId="10" fontId="10" fillId="9" borderId="92" xfId="0" applyNumberFormat="1" applyFont="1" applyFill="1" applyBorder="1" applyAlignment="1">
      <alignment horizontal="center"/>
    </xf>
    <xf numFmtId="0" fontId="10" fillId="7" borderId="92" xfId="0" applyFont="1" applyFill="1" applyBorder="1" applyAlignment="1">
      <alignment horizontal="center"/>
    </xf>
    <xf numFmtId="10" fontId="10" fillId="9" borderId="106" xfId="0" applyNumberFormat="1" applyFont="1" applyFill="1" applyBorder="1" applyAlignment="1">
      <alignment horizontal="center"/>
    </xf>
    <xf numFmtId="0" fontId="12" fillId="6" borderId="107" xfId="0" applyFont="1" applyFill="1" applyBorder="1" applyAlignment="1">
      <alignment horizontal="center" vertical="center"/>
    </xf>
    <xf numFmtId="0" fontId="0" fillId="0" borderId="29" xfId="0" applyBorder="1"/>
    <xf numFmtId="10" fontId="23" fillId="10" borderId="108" xfId="0" applyNumberFormat="1" applyFont="1" applyFill="1" applyBorder="1" applyAlignment="1">
      <alignment horizontal="center"/>
    </xf>
    <xf numFmtId="49" fontId="10" fillId="0" borderId="109" xfId="0" applyNumberFormat="1" applyFont="1" applyBorder="1" applyAlignment="1">
      <alignment vertical="center" wrapText="1"/>
    </xf>
    <xf numFmtId="0" fontId="10" fillId="0" borderId="103" xfId="0" applyFont="1" applyFill="1" applyBorder="1" applyAlignment="1">
      <alignment vertical="center" wrapText="1"/>
    </xf>
    <xf numFmtId="0" fontId="10" fillId="0" borderId="103" xfId="0" applyFont="1" applyBorder="1" applyAlignment="1">
      <alignment vertical="center"/>
    </xf>
    <xf numFmtId="0" fontId="10" fillId="0" borderId="110" xfId="0" applyFont="1" applyBorder="1" applyAlignment="1">
      <alignment horizontal="center"/>
    </xf>
    <xf numFmtId="10" fontId="10" fillId="9" borderId="84" xfId="0" applyNumberFormat="1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10" fontId="10" fillId="9" borderId="111" xfId="0" applyNumberFormat="1" applyFont="1" applyFill="1" applyBorder="1" applyAlignment="1">
      <alignment horizontal="center"/>
    </xf>
    <xf numFmtId="0" fontId="12" fillId="6" borderId="112" xfId="0" applyFont="1" applyFill="1" applyBorder="1" applyAlignment="1">
      <alignment horizontal="center" vertical="center"/>
    </xf>
    <xf numFmtId="1" fontId="10" fillId="0" borderId="56" xfId="0" applyNumberFormat="1" applyFont="1" applyFill="1" applyBorder="1" applyAlignment="1">
      <alignment horizontal="center" vertical="center"/>
    </xf>
    <xf numFmtId="0" fontId="10" fillId="0" borderId="103" xfId="0" applyFont="1" applyFill="1" applyBorder="1" applyAlignment="1">
      <alignment vertical="center"/>
    </xf>
    <xf numFmtId="0" fontId="7" fillId="2" borderId="34" xfId="0" applyFont="1" applyFill="1" applyBorder="1" applyAlignment="1">
      <alignment horizontal="center"/>
    </xf>
    <xf numFmtId="0" fontId="10" fillId="7" borderId="8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10" fillId="0" borderId="11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4" fillId="2" borderId="29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10" fillId="0" borderId="119" xfId="0" applyFont="1" applyBorder="1" applyAlignment="1">
      <alignment horizontal="center" vertical="center"/>
    </xf>
    <xf numFmtId="0" fontId="24" fillId="2" borderId="74" xfId="0" applyFont="1" applyFill="1" applyBorder="1" applyAlignment="1">
      <alignment horizontal="center"/>
    </xf>
    <xf numFmtId="0" fontId="24" fillId="2" borderId="72" xfId="0" applyFont="1" applyFill="1" applyBorder="1" applyAlignment="1">
      <alignment horizontal="center"/>
    </xf>
    <xf numFmtId="0" fontId="24" fillId="2" borderId="73" xfId="0" applyFont="1" applyFill="1" applyBorder="1" applyAlignment="1">
      <alignment horizontal="center"/>
    </xf>
    <xf numFmtId="0" fontId="10" fillId="2" borderId="120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21" xfId="0" applyFont="1" applyFill="1" applyBorder="1" applyAlignment="1">
      <alignment horizontal="center" vertical="center"/>
    </xf>
    <xf numFmtId="0" fontId="10" fillId="0" borderId="12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9" fontId="10" fillId="9" borderId="25" xfId="13" applyFont="1" applyFill="1" applyBorder="1" applyAlignment="1">
      <alignment horizontal="center" vertical="center"/>
    </xf>
    <xf numFmtId="9" fontId="10" fillId="9" borderId="2" xfId="13" applyFont="1" applyFill="1" applyBorder="1" applyAlignment="1">
      <alignment horizontal="center" vertical="center"/>
    </xf>
    <xf numFmtId="9" fontId="10" fillId="9" borderId="14" xfId="13" applyFont="1" applyFill="1" applyBorder="1" applyAlignment="1">
      <alignment horizontal="center" vertical="center"/>
    </xf>
    <xf numFmtId="9" fontId="10" fillId="9" borderId="83" xfId="13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9" fontId="25" fillId="8" borderId="74" xfId="13" applyFont="1" applyFill="1" applyBorder="1" applyAlignment="1">
      <alignment horizontal="center" vertical="center"/>
    </xf>
    <xf numFmtId="9" fontId="25" fillId="8" borderId="1" xfId="13" applyFont="1" applyFill="1" applyBorder="1" applyAlignment="1">
      <alignment horizontal="center" vertical="center"/>
    </xf>
    <xf numFmtId="9" fontId="10" fillId="9" borderId="4" xfId="13" applyFont="1" applyFill="1" applyBorder="1" applyAlignment="1">
      <alignment horizontal="center" vertical="center"/>
    </xf>
    <xf numFmtId="9" fontId="10" fillId="9" borderId="10" xfId="13" applyFont="1" applyFill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9" fontId="10" fillId="9" borderId="15" xfId="13" applyFont="1" applyFill="1" applyBorder="1" applyAlignment="1">
      <alignment horizontal="center" vertical="center"/>
    </xf>
    <xf numFmtId="9" fontId="10" fillId="9" borderId="8" xfId="13" applyFont="1" applyFill="1" applyBorder="1" applyAlignment="1">
      <alignment horizontal="center" vertical="center"/>
    </xf>
    <xf numFmtId="9" fontId="10" fillId="9" borderId="125" xfId="13" applyFont="1" applyFill="1" applyBorder="1" applyAlignment="1">
      <alignment horizontal="center" vertical="center"/>
    </xf>
    <xf numFmtId="0" fontId="10" fillId="7" borderId="83" xfId="0" applyFont="1" applyFill="1" applyBorder="1" applyAlignment="1">
      <alignment horizontal="center" vertical="center"/>
    </xf>
    <xf numFmtId="0" fontId="12" fillId="3" borderId="12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27" xfId="0" applyFont="1" applyFill="1" applyBorder="1" applyAlignment="1">
      <alignment horizontal="center" vertical="center"/>
    </xf>
    <xf numFmtId="0" fontId="12" fillId="3" borderId="11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/>
    </xf>
    <xf numFmtId="0" fontId="12" fillId="2" borderId="128" xfId="0" applyFont="1" applyFill="1" applyBorder="1" applyAlignment="1">
      <alignment horizontal="center" vertical="center"/>
    </xf>
    <xf numFmtId="0" fontId="12" fillId="2" borderId="129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0" borderId="125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center" vertical="center"/>
    </xf>
    <xf numFmtId="0" fontId="24" fillId="0" borderId="130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131" xfId="0" applyFont="1" applyBorder="1" applyAlignment="1">
      <alignment horizontal="center"/>
    </xf>
    <xf numFmtId="0" fontId="24" fillId="0" borderId="5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0" fillId="7" borderId="48" xfId="0" applyFont="1" applyFill="1" applyBorder="1" applyAlignment="1">
      <alignment horizontal="center" vertical="center"/>
    </xf>
    <xf numFmtId="0" fontId="24" fillId="0" borderId="91" xfId="0" applyFont="1" applyBorder="1" applyAlignment="1">
      <alignment horizontal="center"/>
    </xf>
    <xf numFmtId="0" fontId="10" fillId="11" borderId="68" xfId="0" applyFont="1" applyFill="1" applyBorder="1" applyAlignment="1">
      <alignment horizontal="center" vertical="center"/>
    </xf>
    <xf numFmtId="0" fontId="10" fillId="11" borderId="96" xfId="0" applyFont="1" applyFill="1" applyBorder="1" applyAlignment="1">
      <alignment horizontal="center" vertical="center"/>
    </xf>
    <xf numFmtId="0" fontId="12" fillId="11" borderId="96" xfId="0" applyFont="1" applyFill="1" applyBorder="1" applyAlignment="1">
      <alignment horizontal="center" vertical="center"/>
    </xf>
    <xf numFmtId="0" fontId="5" fillId="6" borderId="49" xfId="0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0" fontId="5" fillId="6" borderId="46" xfId="0" applyFont="1" applyFill="1" applyBorder="1" applyAlignment="1">
      <alignment horizontal="center"/>
    </xf>
    <xf numFmtId="0" fontId="5" fillId="6" borderId="47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4" fillId="12" borderId="1" xfId="0" applyFont="1" applyFill="1" applyBorder="1" applyAlignment="1">
      <alignment horizontal="center" vertical="center"/>
    </xf>
    <xf numFmtId="0" fontId="24" fillId="12" borderId="23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10" fontId="22" fillId="6" borderId="29" xfId="13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/>
    </xf>
    <xf numFmtId="10" fontId="10" fillId="9" borderId="87" xfId="13" applyNumberFormat="1" applyFont="1" applyFill="1" applyBorder="1" applyAlignment="1">
      <alignment horizontal="center" vertical="center"/>
    </xf>
    <xf numFmtId="10" fontId="10" fillId="9" borderId="82" xfId="13" applyNumberFormat="1" applyFont="1" applyFill="1" applyBorder="1" applyAlignment="1">
      <alignment horizontal="center" vertical="center"/>
    </xf>
    <xf numFmtId="10" fontId="25" fillId="8" borderId="117" xfId="13" applyNumberFormat="1" applyFont="1" applyFill="1" applyBorder="1" applyAlignment="1">
      <alignment horizontal="center"/>
    </xf>
    <xf numFmtId="10" fontId="10" fillId="9" borderId="88" xfId="13" applyNumberFormat="1" applyFont="1" applyFill="1" applyBorder="1" applyAlignment="1">
      <alignment horizontal="center" vertical="center"/>
    </xf>
    <xf numFmtId="10" fontId="10" fillId="9" borderId="89" xfId="13" applyNumberFormat="1" applyFont="1" applyFill="1" applyBorder="1" applyAlignment="1">
      <alignment horizontal="center" vertical="center"/>
    </xf>
    <xf numFmtId="10" fontId="25" fillId="8" borderId="1" xfId="13" applyNumberFormat="1" applyFont="1" applyFill="1" applyBorder="1" applyAlignment="1">
      <alignment horizontal="center"/>
    </xf>
    <xf numFmtId="10" fontId="10" fillId="9" borderId="115" xfId="13" applyNumberFormat="1" applyFont="1" applyFill="1" applyBorder="1" applyAlignment="1">
      <alignment horizontal="center" vertical="center"/>
    </xf>
    <xf numFmtId="10" fontId="10" fillId="9" borderId="3" xfId="13" applyNumberFormat="1" applyFont="1" applyFill="1" applyBorder="1" applyAlignment="1">
      <alignment horizontal="center" vertical="center"/>
    </xf>
    <xf numFmtId="10" fontId="25" fillId="8" borderId="16" xfId="13" applyNumberFormat="1" applyFont="1" applyFill="1" applyBorder="1" applyAlignment="1">
      <alignment horizontal="center"/>
    </xf>
    <xf numFmtId="10" fontId="10" fillId="9" borderId="9" xfId="13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/>
    </xf>
    <xf numFmtId="0" fontId="10" fillId="2" borderId="134" xfId="0" applyFont="1" applyFill="1" applyBorder="1" applyAlignment="1">
      <alignment horizontal="center" vertical="center"/>
    </xf>
    <xf numFmtId="0" fontId="26" fillId="0" borderId="0" xfId="0" applyFont="1" applyBorder="1" applyAlignment="1"/>
    <xf numFmtId="0" fontId="11" fillId="2" borderId="29" xfId="0" applyFont="1" applyFill="1" applyBorder="1" applyAlignment="1">
      <alignment horizontal="center" vertical="center"/>
    </xf>
    <xf numFmtId="10" fontId="27" fillId="8" borderId="29" xfId="13" applyNumberFormat="1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9" fontId="27" fillId="8" borderId="1" xfId="13" applyFont="1" applyFill="1" applyBorder="1" applyAlignment="1">
      <alignment horizontal="center" vertical="center"/>
    </xf>
    <xf numFmtId="0" fontId="11" fillId="6" borderId="68" xfId="0" applyFont="1" applyFill="1" applyBorder="1" applyAlignment="1">
      <alignment horizontal="center" vertical="center"/>
    </xf>
    <xf numFmtId="0" fontId="11" fillId="6" borderId="96" xfId="0" applyFont="1" applyFill="1" applyBorder="1" applyAlignment="1">
      <alignment horizontal="center" vertical="center"/>
    </xf>
    <xf numFmtId="0" fontId="18" fillId="0" borderId="0" xfId="0" applyFont="1"/>
    <xf numFmtId="0" fontId="24" fillId="2" borderId="23" xfId="0" applyFont="1" applyFill="1" applyBorder="1" applyAlignment="1">
      <alignment horizontal="center" vertical="center"/>
    </xf>
    <xf numFmtId="0" fontId="24" fillId="2" borderId="95" xfId="0" applyFont="1" applyFill="1" applyBorder="1" applyAlignment="1">
      <alignment horizontal="center" vertical="center"/>
    </xf>
    <xf numFmtId="0" fontId="24" fillId="6" borderId="136" xfId="0" applyFont="1" applyFill="1" applyBorder="1" applyAlignment="1">
      <alignment horizontal="center" vertical="center"/>
    </xf>
    <xf numFmtId="0" fontId="24" fillId="6" borderId="113" xfId="0" applyFont="1" applyFill="1" applyBorder="1" applyAlignment="1">
      <alignment horizontal="center" vertical="center"/>
    </xf>
    <xf numFmtId="0" fontId="24" fillId="6" borderId="114" xfId="0" applyFont="1" applyFill="1" applyBorder="1" applyAlignment="1">
      <alignment horizontal="center" vertical="center"/>
    </xf>
    <xf numFmtId="0" fontId="11" fillId="6" borderId="7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104" xfId="0" applyFont="1" applyFill="1" applyBorder="1" applyAlignment="1">
      <alignment horizontal="center" vertical="center"/>
    </xf>
    <xf numFmtId="0" fontId="24" fillId="4" borderId="23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3" borderId="91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0" fontId="24" fillId="2" borderId="29" xfId="0" applyFont="1" applyFill="1" applyBorder="1" applyAlignment="1">
      <alignment horizontal="center" vertical="center"/>
    </xf>
    <xf numFmtId="0" fontId="24" fillId="4" borderId="29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91" xfId="0" applyFont="1" applyFill="1" applyBorder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10" fillId="0" borderId="138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10" fillId="2" borderId="111" xfId="0" applyFont="1" applyFill="1" applyBorder="1" applyAlignment="1">
      <alignment horizontal="center" vertical="center"/>
    </xf>
    <xf numFmtId="0" fontId="10" fillId="2" borderId="139" xfId="0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54" xfId="0" applyFont="1" applyFill="1" applyBorder="1" applyAlignment="1">
      <alignment horizontal="center"/>
    </xf>
    <xf numFmtId="0" fontId="12" fillId="2" borderId="68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69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68" xfId="0" applyFont="1" applyFill="1" applyBorder="1" applyAlignment="1">
      <alignment horizontal="center"/>
    </xf>
    <xf numFmtId="0" fontId="12" fillId="2" borderId="71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17" fontId="12" fillId="2" borderId="35" xfId="0" applyNumberFormat="1" applyFont="1" applyFill="1" applyBorder="1" applyAlignment="1">
      <alignment horizontal="center"/>
    </xf>
    <xf numFmtId="0" fontId="12" fillId="2" borderId="13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horizontal="right" vertical="center"/>
    </xf>
    <xf numFmtId="0" fontId="7" fillId="2" borderId="36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 vertical="center" textRotation="255"/>
    </xf>
    <xf numFmtId="0" fontId="13" fillId="2" borderId="31" xfId="0" applyFont="1" applyFill="1" applyBorder="1" applyAlignment="1">
      <alignment horizontal="right" vertical="center"/>
    </xf>
    <xf numFmtId="0" fontId="13" fillId="2" borderId="85" xfId="0" applyFont="1" applyFill="1" applyBorder="1" applyAlignment="1">
      <alignment horizontal="center" vertical="center" textRotation="255"/>
    </xf>
    <xf numFmtId="0" fontId="13" fillId="2" borderId="36" xfId="0" applyFont="1" applyFill="1" applyBorder="1" applyAlignment="1">
      <alignment horizontal="center" vertical="center" textRotation="255"/>
    </xf>
    <xf numFmtId="0" fontId="7" fillId="2" borderId="32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72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 vertical="center" textRotation="255"/>
    </xf>
    <xf numFmtId="0" fontId="7" fillId="2" borderId="75" xfId="0" applyFont="1" applyFill="1" applyBorder="1" applyAlignment="1">
      <alignment horizontal="center" vertical="center" textRotation="255"/>
    </xf>
    <xf numFmtId="0" fontId="7" fillId="2" borderId="74" xfId="0" applyFont="1" applyFill="1" applyBorder="1" applyAlignment="1">
      <alignment horizontal="center" vertical="center" textRotation="255"/>
    </xf>
    <xf numFmtId="0" fontId="10" fillId="6" borderId="32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10" fillId="0" borderId="75" xfId="0" applyFont="1" applyBorder="1"/>
    <xf numFmtId="0" fontId="10" fillId="0" borderId="74" xfId="0" applyFont="1" applyBorder="1"/>
    <xf numFmtId="0" fontId="7" fillId="2" borderId="69" xfId="0" applyFont="1" applyFill="1" applyBorder="1" applyAlignment="1">
      <alignment horizontal="center" vertical="justify" wrapText="1"/>
    </xf>
    <xf numFmtId="0" fontId="7" fillId="2" borderId="73" xfId="0" applyFont="1" applyFill="1" applyBorder="1" applyAlignment="1">
      <alignment horizontal="center" vertical="justify" wrapText="1"/>
    </xf>
    <xf numFmtId="0" fontId="7" fillId="2" borderId="53" xfId="0" applyFont="1" applyFill="1" applyBorder="1" applyAlignment="1">
      <alignment horizontal="center" vertical="justify" wrapText="1"/>
    </xf>
    <xf numFmtId="0" fontId="7" fillId="2" borderId="74" xfId="0" applyFont="1" applyFill="1" applyBorder="1" applyAlignment="1">
      <alignment horizontal="center" vertical="justify" wrapText="1"/>
    </xf>
    <xf numFmtId="0" fontId="7" fillId="2" borderId="1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2" fillId="2" borderId="76" xfId="0" applyFont="1" applyFill="1" applyBorder="1" applyAlignment="1">
      <alignment horizontal="center"/>
    </xf>
    <xf numFmtId="0" fontId="12" fillId="2" borderId="77" xfId="0" applyFont="1" applyFill="1" applyBorder="1" applyAlignment="1">
      <alignment horizontal="center" vertical="center" wrapText="1"/>
    </xf>
    <xf numFmtId="0" fontId="12" fillId="2" borderId="78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/>
    </xf>
    <xf numFmtId="0" fontId="14" fillId="2" borderId="54" xfId="0" applyFont="1" applyFill="1" applyBorder="1" applyAlignment="1">
      <alignment horizontal="center"/>
    </xf>
    <xf numFmtId="0" fontId="14" fillId="2" borderId="68" xfId="0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justify" wrapText="1"/>
    </xf>
    <xf numFmtId="49" fontId="9" fillId="2" borderId="35" xfId="0" applyNumberFormat="1" applyFont="1" applyFill="1" applyBorder="1" applyAlignment="1">
      <alignment horizontal="center"/>
    </xf>
    <xf numFmtId="49" fontId="9" fillId="2" borderId="68" xfId="0" applyNumberFormat="1" applyFont="1" applyFill="1" applyBorder="1" applyAlignment="1">
      <alignment horizontal="center"/>
    </xf>
    <xf numFmtId="0" fontId="26" fillId="0" borderId="137" xfId="0" applyFont="1" applyFill="1" applyBorder="1" applyAlignment="1">
      <alignment horizontal="center"/>
    </xf>
  </cellXfs>
  <cellStyles count="14">
    <cellStyle name="Normal" xfId="0" builtinId="0"/>
    <cellStyle name="Normal 2" xfId="1" xr:uid="{00000000-0005-0000-0000-000001000000}"/>
    <cellStyle name="Normal 2 2" xfId="3" xr:uid="{00000000-0005-0000-0000-000002000000}"/>
    <cellStyle name="Normal 2 2 2" xfId="7" xr:uid="{00000000-0005-0000-0000-000003000000}"/>
    <cellStyle name="Normal 2 3" xfId="4" xr:uid="{00000000-0005-0000-0000-000004000000}"/>
    <cellStyle name="Normal 2 3 2" xfId="8" xr:uid="{00000000-0005-0000-0000-000005000000}"/>
    <cellStyle name="Normal 2 4" xfId="2" xr:uid="{00000000-0005-0000-0000-000006000000}"/>
    <cellStyle name="Normal 2 5" xfId="5" xr:uid="{00000000-0005-0000-0000-000007000000}"/>
    <cellStyle name="Normal 2 5 2" xfId="9" xr:uid="{00000000-0005-0000-0000-000008000000}"/>
    <cellStyle name="Normal 2 6" xfId="6" xr:uid="{00000000-0005-0000-0000-000009000000}"/>
    <cellStyle name="Normal 2 7" xfId="11" xr:uid="{00000000-0005-0000-0000-00000A000000}"/>
    <cellStyle name="Normal 3" xfId="12" xr:uid="{00000000-0005-0000-0000-00000B000000}"/>
    <cellStyle name="Normal 4" xfId="10" xr:uid="{00000000-0005-0000-0000-00000C000000}"/>
    <cellStyle name="Porcentaje" xfId="13" builtinId="5"/>
  </cellStyles>
  <dxfs count="0"/>
  <tableStyles count="0" defaultTableStyle="TableStyleMedium2" defaultPivotStyle="PivotStyleLight16"/>
  <colors>
    <mruColors>
      <color rgb="FFCEE3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59"/>
  <sheetViews>
    <sheetView zoomScale="125" zoomScaleNormal="125" zoomScaleSheetLayoutView="85" workbookViewId="0">
      <pane xSplit="3" ySplit="2" topLeftCell="AL3" activePane="bottomRight" state="frozen"/>
      <selection pane="topRight" activeCell="D1" sqref="D1"/>
      <selection pane="bottomLeft" activeCell="A3" sqref="A3"/>
      <selection pane="bottomRight" activeCell="CD1" sqref="CD1:CG1"/>
    </sheetView>
  </sheetViews>
  <sheetFormatPr baseColWidth="10" defaultColWidth="11.42578125" defaultRowHeight="12" x14ac:dyDescent="0.2"/>
  <cols>
    <col min="1" max="1" width="3.28515625" style="2" bestFit="1" customWidth="1"/>
    <col min="2" max="2" width="17.42578125" style="2" customWidth="1"/>
    <col min="3" max="3" width="17.85546875" style="25" bestFit="1" customWidth="1"/>
    <col min="4" max="5" width="7.28515625" style="26" customWidth="1"/>
    <col min="6" max="7" width="8.140625" style="25" customWidth="1"/>
    <col min="8" max="8" width="6.42578125" style="1" customWidth="1"/>
    <col min="9" max="9" width="7.42578125" style="1" customWidth="1"/>
    <col min="10" max="11" width="7.28515625" style="26" customWidth="1"/>
    <col min="12" max="13" width="8.140625" style="25" customWidth="1"/>
    <col min="14" max="14" width="6.42578125" style="1" customWidth="1"/>
    <col min="15" max="15" width="7.42578125" style="1" customWidth="1"/>
    <col min="16" max="17" width="7.28515625" style="25" customWidth="1"/>
    <col min="18" max="19" width="8.140625" style="25" customWidth="1"/>
    <col min="20" max="20" width="6.42578125" style="1" customWidth="1"/>
    <col min="21" max="21" width="7" style="1" customWidth="1"/>
    <col min="22" max="22" width="7.28515625" style="25" bestFit="1" customWidth="1"/>
    <col min="23" max="23" width="7.140625" style="25" bestFit="1" customWidth="1"/>
    <col min="24" max="24" width="8.140625" style="25" bestFit="1" customWidth="1"/>
    <col min="25" max="25" width="7.140625" style="25" bestFit="1" customWidth="1"/>
    <col min="26" max="26" width="6.42578125" style="1" bestFit="1" customWidth="1"/>
    <col min="27" max="27" width="6.85546875" style="1" bestFit="1" customWidth="1"/>
    <col min="28" max="28" width="7.28515625" style="25" customWidth="1"/>
    <col min="29" max="29" width="6.5703125" style="25" customWidth="1"/>
    <col min="30" max="30" width="8.140625" style="25" customWidth="1"/>
    <col min="31" max="31" width="6.5703125" style="25" customWidth="1"/>
    <col min="32" max="32" width="6.42578125" style="1" customWidth="1"/>
    <col min="33" max="33" width="6.85546875" style="1" customWidth="1"/>
    <col min="34" max="34" width="7.28515625" style="25" customWidth="1"/>
    <col min="35" max="35" width="6.5703125" style="25" customWidth="1"/>
    <col min="36" max="36" width="8.140625" style="25" customWidth="1"/>
    <col min="37" max="37" width="6.5703125" style="25" customWidth="1"/>
    <col min="38" max="38" width="6.42578125" style="1" customWidth="1"/>
    <col min="39" max="39" width="6.85546875" style="1" customWidth="1"/>
    <col min="40" max="40" width="7.28515625" style="25" customWidth="1"/>
    <col min="41" max="41" width="6.5703125" style="25" customWidth="1"/>
    <col min="42" max="42" width="8.140625" style="25" customWidth="1"/>
    <col min="43" max="43" width="6.5703125" style="25" customWidth="1"/>
    <col min="44" max="44" width="6.42578125" style="1" customWidth="1"/>
    <col min="45" max="45" width="6.85546875" style="1" customWidth="1"/>
    <col min="46" max="46" width="7.28515625" style="25" customWidth="1"/>
    <col min="47" max="47" width="6.5703125" style="25" customWidth="1"/>
    <col min="48" max="48" width="8.140625" style="25" customWidth="1"/>
    <col min="49" max="49" width="6.5703125" style="25" customWidth="1"/>
    <col min="50" max="50" width="6.42578125" style="1" customWidth="1"/>
    <col min="51" max="51" width="6.85546875" style="1" customWidth="1"/>
    <col min="52" max="52" width="7.28515625" style="25" customWidth="1"/>
    <col min="53" max="53" width="6.5703125" style="25" customWidth="1"/>
    <col min="54" max="54" width="8.140625" style="25" customWidth="1"/>
    <col min="55" max="55" width="6.5703125" style="25" customWidth="1"/>
    <col min="56" max="56" width="6.42578125" style="1" customWidth="1"/>
    <col min="57" max="57" width="6.85546875" style="1" customWidth="1"/>
    <col min="58" max="58" width="7.28515625" style="25" hidden="1" customWidth="1"/>
    <col min="59" max="59" width="6.5703125" style="25" hidden="1" customWidth="1"/>
    <col min="60" max="60" width="8.140625" style="25" hidden="1" customWidth="1"/>
    <col min="61" max="61" width="6.5703125" style="25" hidden="1" customWidth="1"/>
    <col min="62" max="62" width="6.42578125" style="1" hidden="1" customWidth="1"/>
    <col min="63" max="63" width="6.85546875" style="1" hidden="1" customWidth="1"/>
    <col min="64" max="64" width="7.28515625" style="25" hidden="1" customWidth="1"/>
    <col min="65" max="65" width="6.5703125" style="25" hidden="1" customWidth="1"/>
    <col min="66" max="66" width="8.140625" style="25" hidden="1" customWidth="1"/>
    <col min="67" max="67" width="6.5703125" style="25" hidden="1" customWidth="1"/>
    <col min="68" max="68" width="6.42578125" style="1" hidden="1" customWidth="1"/>
    <col min="69" max="69" width="6.85546875" style="1" hidden="1" customWidth="1"/>
    <col min="70" max="70" width="7.28515625" style="1" hidden="1" customWidth="1"/>
    <col min="71" max="71" width="6.5703125" style="1" hidden="1" customWidth="1"/>
    <col min="72" max="72" width="8.140625" style="1" hidden="1" customWidth="1"/>
    <col min="73" max="73" width="6.5703125" style="1" hidden="1" customWidth="1"/>
    <col min="74" max="74" width="6.42578125" style="1" hidden="1" customWidth="1"/>
    <col min="75" max="75" width="6.85546875" style="1" hidden="1" customWidth="1"/>
    <col min="76" max="76" width="7.28515625" style="1" hidden="1" customWidth="1"/>
    <col min="77" max="77" width="6.5703125" style="1" hidden="1" customWidth="1"/>
    <col min="78" max="78" width="8.140625" style="1" hidden="1" customWidth="1"/>
    <col min="79" max="79" width="6.5703125" style="1" hidden="1" customWidth="1"/>
    <col min="80" max="81" width="6.85546875" style="1" hidden="1" customWidth="1"/>
    <col min="82" max="82" width="12.28515625" style="1" bestFit="1" customWidth="1"/>
    <col min="83" max="83" width="6.42578125" style="1" bestFit="1" customWidth="1"/>
    <col min="84" max="84" width="12.28515625" style="1" bestFit="1" customWidth="1"/>
    <col min="85" max="85" width="6.42578125" style="1" customWidth="1"/>
    <col min="86" max="86" width="4" style="2" customWidth="1"/>
    <col min="87" max="87" width="10.140625" style="2" customWidth="1"/>
    <col min="88" max="88" width="12.5703125" style="2" customWidth="1"/>
    <col min="89" max="89" width="4.42578125" style="2" customWidth="1"/>
    <col min="90" max="90" width="10.28515625" style="2" customWidth="1"/>
    <col min="91" max="91" width="11.42578125" style="2"/>
    <col min="92" max="92" width="6.7109375" style="2" customWidth="1"/>
    <col min="93" max="16384" width="11.42578125" style="2"/>
  </cols>
  <sheetData>
    <row r="1" spans="1:88" s="18" customFormat="1" ht="13.5" customHeight="1" thickBot="1" x14ac:dyDescent="0.25">
      <c r="A1" s="392" t="s">
        <v>261</v>
      </c>
      <c r="B1" s="393"/>
      <c r="C1" s="15"/>
      <c r="D1" s="16"/>
      <c r="E1" s="16"/>
      <c r="F1" s="15"/>
      <c r="G1" s="15"/>
      <c r="H1" s="91"/>
      <c r="I1" s="91"/>
      <c r="J1" s="16"/>
      <c r="K1" s="16"/>
      <c r="L1" s="15"/>
      <c r="M1" s="15"/>
      <c r="N1" s="17"/>
      <c r="O1" s="17"/>
      <c r="P1" s="15"/>
      <c r="Q1" s="15"/>
      <c r="R1" s="15"/>
      <c r="S1" s="15"/>
      <c r="T1" s="17"/>
      <c r="U1" s="17"/>
      <c r="V1" s="15"/>
      <c r="W1" s="15"/>
      <c r="X1" s="15"/>
      <c r="Y1" s="15"/>
      <c r="Z1" s="17"/>
      <c r="AA1" s="17"/>
      <c r="AB1" s="15"/>
      <c r="AC1" s="15"/>
      <c r="AD1" s="15"/>
      <c r="AE1" s="15"/>
      <c r="AF1" s="17"/>
      <c r="AG1" s="17"/>
      <c r="AH1" s="15"/>
      <c r="AI1" s="15"/>
      <c r="AJ1" s="15"/>
      <c r="AK1" s="15"/>
      <c r="AL1" s="17"/>
      <c r="AM1" s="17"/>
      <c r="AN1" s="15"/>
      <c r="AO1" s="15"/>
      <c r="AP1" s="15"/>
      <c r="AQ1" s="15"/>
      <c r="AR1" s="17"/>
      <c r="AS1" s="17"/>
      <c r="AT1" s="15"/>
      <c r="AU1" s="15"/>
      <c r="AV1" s="15"/>
      <c r="AW1" s="15"/>
      <c r="AX1" s="17"/>
      <c r="AY1" s="17"/>
      <c r="AZ1" s="15"/>
      <c r="BA1" s="15"/>
      <c r="BB1" s="15"/>
      <c r="BC1" s="15"/>
      <c r="BD1" s="17"/>
      <c r="BE1" s="17"/>
      <c r="BF1" s="15"/>
      <c r="BG1" s="15"/>
      <c r="BH1" s="15"/>
      <c r="BI1" s="15"/>
      <c r="BJ1" s="17"/>
      <c r="BK1" s="17"/>
      <c r="BL1" s="15"/>
      <c r="BM1" s="15"/>
      <c r="BN1" s="15"/>
      <c r="BO1" s="15"/>
      <c r="BP1" s="17"/>
      <c r="BQ1" s="17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442"/>
      <c r="CE1" s="442"/>
      <c r="CF1" s="442"/>
      <c r="CG1" s="442"/>
    </row>
    <row r="2" spans="1:88" s="18" customFormat="1" ht="23.25" customHeight="1" thickTop="1" thickBot="1" x14ac:dyDescent="0.25">
      <c r="A2" s="394" t="s">
        <v>42</v>
      </c>
      <c r="B2" s="395"/>
      <c r="C2" s="396"/>
      <c r="D2" s="399">
        <v>44896</v>
      </c>
      <c r="E2" s="390"/>
      <c r="F2" s="390"/>
      <c r="G2" s="390"/>
      <c r="H2" s="390"/>
      <c r="I2" s="391"/>
      <c r="J2" s="389" t="s">
        <v>2</v>
      </c>
      <c r="K2" s="390"/>
      <c r="L2" s="390"/>
      <c r="M2" s="390"/>
      <c r="N2" s="390"/>
      <c r="O2" s="391"/>
      <c r="P2" s="389" t="s">
        <v>3</v>
      </c>
      <c r="Q2" s="390"/>
      <c r="R2" s="390"/>
      <c r="S2" s="390"/>
      <c r="T2" s="390"/>
      <c r="U2" s="391"/>
      <c r="V2" s="389" t="s">
        <v>4</v>
      </c>
      <c r="W2" s="390"/>
      <c r="X2" s="390"/>
      <c r="Y2" s="390"/>
      <c r="Z2" s="390"/>
      <c r="AA2" s="391"/>
      <c r="AB2" s="389" t="s">
        <v>5</v>
      </c>
      <c r="AC2" s="390"/>
      <c r="AD2" s="390"/>
      <c r="AE2" s="390"/>
      <c r="AF2" s="390"/>
      <c r="AG2" s="391"/>
      <c r="AH2" s="389" t="s">
        <v>6</v>
      </c>
      <c r="AI2" s="390"/>
      <c r="AJ2" s="390"/>
      <c r="AK2" s="390"/>
      <c r="AL2" s="390"/>
      <c r="AM2" s="390"/>
      <c r="AN2" s="389" t="s">
        <v>7</v>
      </c>
      <c r="AO2" s="390"/>
      <c r="AP2" s="390"/>
      <c r="AQ2" s="390"/>
      <c r="AR2" s="390"/>
      <c r="AS2" s="390"/>
      <c r="AT2" s="389" t="s">
        <v>8</v>
      </c>
      <c r="AU2" s="390"/>
      <c r="AV2" s="390"/>
      <c r="AW2" s="390"/>
      <c r="AX2" s="390"/>
      <c r="AY2" s="390"/>
      <c r="AZ2" s="389" t="s">
        <v>9</v>
      </c>
      <c r="BA2" s="390"/>
      <c r="BB2" s="390"/>
      <c r="BC2" s="390"/>
      <c r="BD2" s="390"/>
      <c r="BE2" s="390"/>
      <c r="BF2" s="389" t="s">
        <v>10</v>
      </c>
      <c r="BG2" s="390"/>
      <c r="BH2" s="390"/>
      <c r="BI2" s="390"/>
      <c r="BJ2" s="390"/>
      <c r="BK2" s="390"/>
      <c r="BL2" s="389" t="s">
        <v>11</v>
      </c>
      <c r="BM2" s="390"/>
      <c r="BN2" s="390"/>
      <c r="BO2" s="390"/>
      <c r="BP2" s="390"/>
      <c r="BQ2" s="391"/>
      <c r="BR2" s="389" t="s">
        <v>12</v>
      </c>
      <c r="BS2" s="390"/>
      <c r="BT2" s="390"/>
      <c r="BU2" s="390"/>
      <c r="BV2" s="390"/>
      <c r="BW2" s="391"/>
      <c r="BX2" s="389" t="s">
        <v>13</v>
      </c>
      <c r="BY2" s="390"/>
      <c r="BZ2" s="390"/>
      <c r="CA2" s="390"/>
      <c r="CB2" s="390"/>
      <c r="CC2" s="400"/>
      <c r="CD2" s="397" t="s">
        <v>14</v>
      </c>
      <c r="CE2" s="398"/>
      <c r="CF2" s="397" t="s">
        <v>15</v>
      </c>
      <c r="CG2" s="398"/>
    </row>
    <row r="3" spans="1:88" s="18" customFormat="1" ht="12.75" thickTop="1" thickBot="1" x14ac:dyDescent="0.25">
      <c r="A3" s="403" t="s">
        <v>43</v>
      </c>
      <c r="B3" s="403"/>
      <c r="C3" s="21" t="s">
        <v>44</v>
      </c>
      <c r="D3" s="20" t="s">
        <v>17</v>
      </c>
      <c r="E3" s="125" t="s">
        <v>238</v>
      </c>
      <c r="F3" s="20" t="s">
        <v>18</v>
      </c>
      <c r="G3" s="125" t="s">
        <v>238</v>
      </c>
      <c r="H3" s="39" t="s">
        <v>45</v>
      </c>
      <c r="I3" s="120" t="s">
        <v>46</v>
      </c>
      <c r="J3" s="20" t="s">
        <v>17</v>
      </c>
      <c r="K3" s="125" t="s">
        <v>238</v>
      </c>
      <c r="L3" s="20" t="s">
        <v>18</v>
      </c>
      <c r="M3" s="125" t="s">
        <v>238</v>
      </c>
      <c r="N3" s="39" t="s">
        <v>45</v>
      </c>
      <c r="O3" s="39" t="s">
        <v>46</v>
      </c>
      <c r="P3" s="20" t="s">
        <v>17</v>
      </c>
      <c r="Q3" s="125" t="s">
        <v>238</v>
      </c>
      <c r="R3" s="20" t="s">
        <v>18</v>
      </c>
      <c r="S3" s="125" t="s">
        <v>238</v>
      </c>
      <c r="T3" s="39" t="s">
        <v>45</v>
      </c>
      <c r="U3" s="39" t="s">
        <v>46</v>
      </c>
      <c r="V3" s="20" t="s">
        <v>17</v>
      </c>
      <c r="W3" s="125" t="s">
        <v>238</v>
      </c>
      <c r="X3" s="20" t="s">
        <v>18</v>
      </c>
      <c r="Y3" s="125" t="s">
        <v>238</v>
      </c>
      <c r="Z3" s="39" t="s">
        <v>45</v>
      </c>
      <c r="AA3" s="39" t="s">
        <v>46</v>
      </c>
      <c r="AB3" s="20" t="s">
        <v>17</v>
      </c>
      <c r="AC3" s="125" t="s">
        <v>238</v>
      </c>
      <c r="AD3" s="20" t="s">
        <v>18</v>
      </c>
      <c r="AE3" s="125" t="s">
        <v>238</v>
      </c>
      <c r="AF3" s="39" t="s">
        <v>45</v>
      </c>
      <c r="AG3" s="39" t="s">
        <v>46</v>
      </c>
      <c r="AH3" s="20" t="s">
        <v>17</v>
      </c>
      <c r="AI3" s="125" t="s">
        <v>238</v>
      </c>
      <c r="AJ3" s="20" t="s">
        <v>18</v>
      </c>
      <c r="AK3" s="125" t="s">
        <v>238</v>
      </c>
      <c r="AL3" s="21" t="s">
        <v>45</v>
      </c>
      <c r="AM3" s="19" t="s">
        <v>46</v>
      </c>
      <c r="AN3" s="20" t="s">
        <v>17</v>
      </c>
      <c r="AO3" s="125" t="s">
        <v>238</v>
      </c>
      <c r="AP3" s="20" t="s">
        <v>18</v>
      </c>
      <c r="AQ3" s="125" t="s">
        <v>238</v>
      </c>
      <c r="AR3" s="39" t="s">
        <v>45</v>
      </c>
      <c r="AS3" s="39" t="s">
        <v>46</v>
      </c>
      <c r="AT3" s="20" t="s">
        <v>17</v>
      </c>
      <c r="AU3" s="125" t="s">
        <v>238</v>
      </c>
      <c r="AV3" s="20" t="s">
        <v>18</v>
      </c>
      <c r="AW3" s="125" t="s">
        <v>238</v>
      </c>
      <c r="AX3" s="39" t="s">
        <v>45</v>
      </c>
      <c r="AY3" s="387" t="s">
        <v>46</v>
      </c>
      <c r="AZ3" s="20" t="s">
        <v>17</v>
      </c>
      <c r="BA3" s="125" t="s">
        <v>238</v>
      </c>
      <c r="BB3" s="20" t="s">
        <v>18</v>
      </c>
      <c r="BC3" s="125" t="s">
        <v>238</v>
      </c>
      <c r="BD3" s="39" t="s">
        <v>45</v>
      </c>
      <c r="BE3" s="120" t="s">
        <v>46</v>
      </c>
      <c r="BF3" s="20" t="s">
        <v>17</v>
      </c>
      <c r="BG3" s="125" t="s">
        <v>238</v>
      </c>
      <c r="BH3" s="20" t="s">
        <v>18</v>
      </c>
      <c r="BI3" s="125" t="s">
        <v>238</v>
      </c>
      <c r="BJ3" s="39" t="s">
        <v>45</v>
      </c>
      <c r="BK3" s="120" t="s">
        <v>46</v>
      </c>
      <c r="BL3" s="20" t="s">
        <v>17</v>
      </c>
      <c r="BM3" s="125" t="s">
        <v>238</v>
      </c>
      <c r="BN3" s="20" t="s">
        <v>18</v>
      </c>
      <c r="BO3" s="125" t="s">
        <v>238</v>
      </c>
      <c r="BP3" s="39" t="s">
        <v>45</v>
      </c>
      <c r="BQ3" s="120" t="s">
        <v>46</v>
      </c>
      <c r="BR3" s="20" t="s">
        <v>17</v>
      </c>
      <c r="BS3" s="125" t="s">
        <v>238</v>
      </c>
      <c r="BT3" s="20" t="s">
        <v>18</v>
      </c>
      <c r="BU3" s="125" t="s">
        <v>238</v>
      </c>
      <c r="BV3" s="39" t="s">
        <v>45</v>
      </c>
      <c r="BW3" s="120" t="s">
        <v>46</v>
      </c>
      <c r="BX3" s="20" t="s">
        <v>17</v>
      </c>
      <c r="BY3" s="125" t="s">
        <v>238</v>
      </c>
      <c r="BZ3" s="20" t="s">
        <v>18</v>
      </c>
      <c r="CA3" s="125" t="s">
        <v>238</v>
      </c>
      <c r="CB3" s="39" t="s">
        <v>45</v>
      </c>
      <c r="CC3" s="344" t="s">
        <v>46</v>
      </c>
      <c r="CD3" s="37" t="s">
        <v>45</v>
      </c>
      <c r="CE3" s="53" t="s">
        <v>47</v>
      </c>
      <c r="CF3" s="37" t="s">
        <v>45</v>
      </c>
      <c r="CG3" s="38" t="s">
        <v>47</v>
      </c>
    </row>
    <row r="4" spans="1:88" s="18" customFormat="1" ht="16.5" customHeight="1" x14ac:dyDescent="0.2">
      <c r="A4" s="406" t="s">
        <v>48</v>
      </c>
      <c r="B4" s="116" t="s">
        <v>49</v>
      </c>
      <c r="C4" s="126" t="s">
        <v>50</v>
      </c>
      <c r="D4" s="182">
        <v>48</v>
      </c>
      <c r="E4" s="147">
        <v>0.22966507177033493</v>
      </c>
      <c r="F4" s="117">
        <v>161</v>
      </c>
      <c r="G4" s="183">
        <v>0.77033492822966509</v>
      </c>
      <c r="H4" s="150">
        <v>209</v>
      </c>
      <c r="I4" s="121">
        <v>209</v>
      </c>
      <c r="J4" s="148">
        <v>48</v>
      </c>
      <c r="K4" s="139">
        <f>IFERROR(J4/N4,0)</f>
        <v>0.22966507177033493</v>
      </c>
      <c r="L4" s="149">
        <v>161</v>
      </c>
      <c r="M4" s="142">
        <f>IFERROR(L4/N4,0)</f>
        <v>0.77033492822966509</v>
      </c>
      <c r="N4" s="150">
        <f>SUM(J4,L4)</f>
        <v>209</v>
      </c>
      <c r="O4" s="121">
        <f>N4</f>
        <v>209</v>
      </c>
      <c r="P4" s="182">
        <v>49</v>
      </c>
      <c r="Q4" s="147">
        <f t="shared" ref="Q4:Q10" si="0">IFERROR(P4/T4,0)</f>
        <v>0.23113207547169812</v>
      </c>
      <c r="R4" s="117">
        <v>163</v>
      </c>
      <c r="S4" s="183">
        <f t="shared" ref="S4:S10" si="1">IFERROR(R4/T4,0)</f>
        <v>0.76886792452830188</v>
      </c>
      <c r="T4" s="150">
        <f>SUM(P4,R4)</f>
        <v>212</v>
      </c>
      <c r="U4" s="121">
        <f>T4</f>
        <v>212</v>
      </c>
      <c r="V4" s="271">
        <v>51</v>
      </c>
      <c r="W4" s="329">
        <f>IFERROR(V4/Z4,0)</f>
        <v>0.23831775700934579</v>
      </c>
      <c r="X4" s="258">
        <v>163</v>
      </c>
      <c r="Y4" s="335">
        <f>IFERROR(X4/Z4,0)</f>
        <v>0.76168224299065423</v>
      </c>
      <c r="Z4" s="314">
        <f>V4+X4</f>
        <v>214</v>
      </c>
      <c r="AA4" s="315">
        <v>214</v>
      </c>
      <c r="AB4" s="191">
        <v>51</v>
      </c>
      <c r="AC4" s="139">
        <f t="shared" ref="AC4:AC10" si="2">IFERROR(AB4/AF4,0)</f>
        <v>0.23720930232558141</v>
      </c>
      <c r="AD4" s="149">
        <v>164</v>
      </c>
      <c r="AE4" s="142">
        <f t="shared" ref="AE4:AE10" si="3">IFERROR(AD4/AF4,0)</f>
        <v>0.76279069767441865</v>
      </c>
      <c r="AF4" s="150">
        <f>SUM(AB4,AD4)</f>
        <v>215</v>
      </c>
      <c r="AG4" s="121">
        <f>AF4</f>
        <v>215</v>
      </c>
      <c r="AH4" s="191">
        <v>52</v>
      </c>
      <c r="AI4" s="139">
        <f t="shared" ref="AI4:AI10" si="4">IFERROR(AH4/AL4,0)</f>
        <v>0.23744292237442921</v>
      </c>
      <c r="AJ4" s="149">
        <v>167</v>
      </c>
      <c r="AK4" s="142">
        <f t="shared" ref="AK4:AK10" si="5">IFERROR(AJ4/AL4,0)</f>
        <v>0.76255707762557079</v>
      </c>
      <c r="AL4" s="150">
        <f>SUM(AH4,AJ4)</f>
        <v>219</v>
      </c>
      <c r="AM4" s="121">
        <f>AL4</f>
        <v>219</v>
      </c>
      <c r="AN4" s="191">
        <v>54</v>
      </c>
      <c r="AO4" s="147">
        <f t="shared" ref="AO4:AO10" si="6">IFERROR(AN4/AR4,0)</f>
        <v>0.24434389140271492</v>
      </c>
      <c r="AP4" s="117">
        <v>167</v>
      </c>
      <c r="AQ4" s="183">
        <f>IFERROR(AP4/AR4,0)</f>
        <v>0.75565610859728505</v>
      </c>
      <c r="AR4" s="150">
        <f>SUM(AN4,AP4)</f>
        <v>221</v>
      </c>
      <c r="AS4" s="121">
        <f>AR4</f>
        <v>221</v>
      </c>
      <c r="AT4" s="182">
        <v>54</v>
      </c>
      <c r="AU4" s="147">
        <f t="shared" ref="AU4:AU10" si="7">IFERROR(AT4/AX4,0)</f>
        <v>0.24434389140271492</v>
      </c>
      <c r="AV4" s="117">
        <v>167</v>
      </c>
      <c r="AW4" s="183">
        <f>IF(AX4=0,0,AV4/AX4)</f>
        <v>0.75565610859728505</v>
      </c>
      <c r="AX4" s="150">
        <f>SUM(AT4,AV4)</f>
        <v>221</v>
      </c>
      <c r="AY4" s="386">
        <f>AX4</f>
        <v>221</v>
      </c>
      <c r="AZ4" s="182">
        <v>54</v>
      </c>
      <c r="BA4" s="147">
        <f t="shared" ref="BA4:BA10" si="8">IFERROR(AZ4/BD4,0)</f>
        <v>0.24434389140271492</v>
      </c>
      <c r="BB4" s="117">
        <v>167</v>
      </c>
      <c r="BC4" s="183">
        <f>IF(BD4=0,0,BB4/BD4)</f>
        <v>0.75565610859728505</v>
      </c>
      <c r="BD4" s="150">
        <f>SUM(AZ4,BB4)</f>
        <v>221</v>
      </c>
      <c r="BE4" s="121">
        <f>BD4</f>
        <v>221</v>
      </c>
      <c r="BF4" s="182"/>
      <c r="BG4" s="147">
        <f t="shared" ref="BG4:BG10" si="9">IFERROR(BF4/BJ4,0)</f>
        <v>0</v>
      </c>
      <c r="BH4" s="117"/>
      <c r="BI4" s="183">
        <f>IF(BJ4=0,0,BH4/BJ4)</f>
        <v>0</v>
      </c>
      <c r="BJ4" s="150">
        <f>SUM(BF4,BH4)</f>
        <v>0</v>
      </c>
      <c r="BK4" s="121">
        <f>BJ4</f>
        <v>0</v>
      </c>
      <c r="BL4" s="182"/>
      <c r="BM4" s="147">
        <f t="shared" ref="BM4:BM10" si="10">IFERROR(BL4/BP4,0)</f>
        <v>0</v>
      </c>
      <c r="BN4" s="235"/>
      <c r="BO4" s="183">
        <f t="shared" ref="BO4:BO10" si="11">IF(BP4=0,0,BN4/BP4)</f>
        <v>0</v>
      </c>
      <c r="BP4" s="150">
        <f>SUM(BL4,BN4)</f>
        <v>0</v>
      </c>
      <c r="BQ4" s="121">
        <f>BP4</f>
        <v>0</v>
      </c>
      <c r="BR4" s="182"/>
      <c r="BS4" s="147">
        <f t="shared" ref="BS4:BS10" si="12">IFERROR(BR4/BV4,0)</f>
        <v>0</v>
      </c>
      <c r="BT4" s="117"/>
      <c r="BU4" s="183">
        <f t="shared" ref="BU4:BU10" si="13">IF(BV4=0,0,BT4/BV4)</f>
        <v>0</v>
      </c>
      <c r="BV4" s="150">
        <f>SUM(BR4,BT4)</f>
        <v>0</v>
      </c>
      <c r="BW4" s="121">
        <f>BV4</f>
        <v>0</v>
      </c>
      <c r="BX4" s="182"/>
      <c r="BY4" s="147">
        <f t="shared" ref="BY4:BY10" si="14">IFERROR(BX4/CB4,0)</f>
        <v>0</v>
      </c>
      <c r="BZ4" s="117"/>
      <c r="CA4" s="139">
        <f>IFERROR(BZ4/CD4,0)</f>
        <v>0</v>
      </c>
      <c r="CB4" s="150">
        <f>SUM(BX4,BZ4)</f>
        <v>0</v>
      </c>
      <c r="CC4" s="345">
        <f t="shared" ref="CC4:CC5" si="15">CB4</f>
        <v>0</v>
      </c>
      <c r="CD4" s="224">
        <f>BD4-AX4</f>
        <v>0</v>
      </c>
      <c r="CE4" s="223">
        <f>BE4-AY4</f>
        <v>0</v>
      </c>
      <c r="CF4" s="224">
        <f>BD4-N4</f>
        <v>12</v>
      </c>
      <c r="CG4" s="223">
        <f>BE4-O4</f>
        <v>12</v>
      </c>
      <c r="CH4" s="339"/>
    </row>
    <row r="5" spans="1:88" s="18" customFormat="1" ht="16.5" customHeight="1" x14ac:dyDescent="0.2">
      <c r="A5" s="407"/>
      <c r="B5" s="22" t="s">
        <v>51</v>
      </c>
      <c r="C5" s="127" t="s">
        <v>50</v>
      </c>
      <c r="D5" s="184">
        <v>187</v>
      </c>
      <c r="E5" s="161">
        <v>0.43087557603686638</v>
      </c>
      <c r="F5" s="113">
        <v>247</v>
      </c>
      <c r="G5" s="185">
        <v>0.56912442396313367</v>
      </c>
      <c r="H5" s="151">
        <v>434</v>
      </c>
      <c r="I5" s="51">
        <v>434</v>
      </c>
      <c r="J5" s="88">
        <v>188</v>
      </c>
      <c r="K5" s="140">
        <f t="shared" ref="K5:K10" si="16">IFERROR(J5/N5,0)</f>
        <v>0.43218390804597701</v>
      </c>
      <c r="L5" s="87">
        <v>247</v>
      </c>
      <c r="M5" s="143">
        <f t="shared" ref="M5:M10" si="17">IFERROR(L5/N5,0)</f>
        <v>0.56781609195402294</v>
      </c>
      <c r="N5" s="151">
        <f t="shared" ref="N5:N10" si="18">SUM(J5,L5)</f>
        <v>435</v>
      </c>
      <c r="O5" s="51">
        <f>N5</f>
        <v>435</v>
      </c>
      <c r="P5" s="184">
        <v>187</v>
      </c>
      <c r="Q5" s="161">
        <f t="shared" si="0"/>
        <v>0.43187066974595845</v>
      </c>
      <c r="R5" s="113">
        <v>246</v>
      </c>
      <c r="S5" s="185">
        <f t="shared" si="1"/>
        <v>0.56812933025404155</v>
      </c>
      <c r="T5" s="151">
        <f t="shared" ref="T5:T10" si="19">SUM(P5,R5)</f>
        <v>433</v>
      </c>
      <c r="U5" s="51">
        <f>T5</f>
        <v>433</v>
      </c>
      <c r="V5" s="272">
        <v>186</v>
      </c>
      <c r="W5" s="330">
        <f t="shared" ref="W5:W10" si="20">IFERROR(V5/Z5,0)</f>
        <v>0.43055555555555558</v>
      </c>
      <c r="X5" s="259">
        <v>246</v>
      </c>
      <c r="Y5" s="336">
        <f t="shared" ref="Y5:Y10" si="21">IFERROR(X5/Z5,0)</f>
        <v>0.56944444444444442</v>
      </c>
      <c r="Z5" s="316">
        <f t="shared" ref="Z5:Z10" si="22">V5+X5</f>
        <v>432</v>
      </c>
      <c r="AA5" s="312">
        <v>432</v>
      </c>
      <c r="AB5" s="186">
        <v>186</v>
      </c>
      <c r="AC5" s="140">
        <f t="shared" si="2"/>
        <v>0.43155452436194897</v>
      </c>
      <c r="AD5" s="87">
        <v>245</v>
      </c>
      <c r="AE5" s="143">
        <f t="shared" si="3"/>
        <v>0.56844547563805103</v>
      </c>
      <c r="AF5" s="151">
        <f t="shared" ref="AF5:AF10" si="23">SUM(AB5,AD5)</f>
        <v>431</v>
      </c>
      <c r="AG5" s="51">
        <f>AF5</f>
        <v>431</v>
      </c>
      <c r="AH5" s="186">
        <v>187</v>
      </c>
      <c r="AI5" s="140">
        <f t="shared" si="4"/>
        <v>0.43387470997679817</v>
      </c>
      <c r="AJ5" s="87">
        <v>244</v>
      </c>
      <c r="AK5" s="143">
        <f t="shared" si="5"/>
        <v>0.56612529002320189</v>
      </c>
      <c r="AL5" s="151">
        <f t="shared" ref="AL5:AL10" si="24">SUM(AH5,AJ5)</f>
        <v>431</v>
      </c>
      <c r="AM5" s="51">
        <f>AL5</f>
        <v>431</v>
      </c>
      <c r="AN5" s="186">
        <v>185</v>
      </c>
      <c r="AO5" s="161">
        <f t="shared" si="6"/>
        <v>0.42626728110599077</v>
      </c>
      <c r="AP5" s="113">
        <v>249</v>
      </c>
      <c r="AQ5" s="185">
        <f t="shared" ref="AQ5:AQ10" si="25">IFERROR(AP5/AR5,0)</f>
        <v>0.57373271889400923</v>
      </c>
      <c r="AR5" s="151">
        <f t="shared" ref="AR5:AR10" si="26">SUM(AN5,AP5)</f>
        <v>434</v>
      </c>
      <c r="AS5" s="51">
        <f>AR5</f>
        <v>434</v>
      </c>
      <c r="AT5" s="184">
        <v>194</v>
      </c>
      <c r="AU5" s="161">
        <f t="shared" si="7"/>
        <v>0.42358078602620086</v>
      </c>
      <c r="AV5" s="113">
        <v>264</v>
      </c>
      <c r="AW5" s="185">
        <f t="shared" ref="AW5:AW10" si="27">IF(AX5=0,0,AV5/AX5)</f>
        <v>0.57641921397379914</v>
      </c>
      <c r="AX5" s="151">
        <f t="shared" ref="AX5:AX10" si="28">SUM(AT5,AV5)</f>
        <v>458</v>
      </c>
      <c r="AY5" s="51">
        <f>AX5</f>
        <v>458</v>
      </c>
      <c r="AZ5" s="184">
        <v>194</v>
      </c>
      <c r="BA5" s="161">
        <f t="shared" si="8"/>
        <v>0.42358078602620086</v>
      </c>
      <c r="BB5" s="113">
        <v>264</v>
      </c>
      <c r="BC5" s="185">
        <f t="shared" ref="BC5:BC10" si="29">IF(BD5=0,0,BB5/BD5)</f>
        <v>0.57641921397379914</v>
      </c>
      <c r="BD5" s="151">
        <f t="shared" ref="BD5:BD10" si="30">SUM(AZ5,BB5)</f>
        <v>458</v>
      </c>
      <c r="BE5" s="51">
        <f>BD5</f>
        <v>458</v>
      </c>
      <c r="BF5" s="184"/>
      <c r="BG5" s="161">
        <f t="shared" si="9"/>
        <v>0</v>
      </c>
      <c r="BH5" s="113"/>
      <c r="BI5" s="185">
        <f t="shared" ref="BI5:BI10" si="31">IF(BJ5=0,0,BH5/BJ5)</f>
        <v>0</v>
      </c>
      <c r="BJ5" s="151">
        <f t="shared" ref="BJ5:BJ10" si="32">SUM(BF5,BH5)</f>
        <v>0</v>
      </c>
      <c r="BK5" s="51">
        <f>BJ5</f>
        <v>0</v>
      </c>
      <c r="BL5" s="184"/>
      <c r="BM5" s="161">
        <f t="shared" si="10"/>
        <v>0</v>
      </c>
      <c r="BN5" s="64"/>
      <c r="BO5" s="185">
        <f t="shared" si="11"/>
        <v>0</v>
      </c>
      <c r="BP5" s="151">
        <f t="shared" ref="BP5:BP10" si="33">SUM(BL5,BN5)</f>
        <v>0</v>
      </c>
      <c r="BQ5" s="51">
        <f>BP5</f>
        <v>0</v>
      </c>
      <c r="BR5" s="184"/>
      <c r="BS5" s="161">
        <f t="shared" si="12"/>
        <v>0</v>
      </c>
      <c r="BT5" s="113"/>
      <c r="BU5" s="185">
        <f t="shared" si="13"/>
        <v>0</v>
      </c>
      <c r="BV5" s="151">
        <f t="shared" ref="BV5:BV10" si="34">SUM(BR5,BT5)</f>
        <v>0</v>
      </c>
      <c r="BW5" s="51">
        <f>BV5</f>
        <v>0</v>
      </c>
      <c r="BX5" s="184"/>
      <c r="BY5" s="161">
        <f t="shared" si="14"/>
        <v>0</v>
      </c>
      <c r="BZ5" s="113"/>
      <c r="CA5" s="185">
        <f t="shared" ref="CA5:CA10" si="35">IF(CB5=0,0,BZ5/CB5)</f>
        <v>0</v>
      </c>
      <c r="CB5" s="151">
        <f t="shared" ref="CB5:CB10" si="36">SUM(BX5,BZ5)</f>
        <v>0</v>
      </c>
      <c r="CC5" s="269">
        <f t="shared" si="15"/>
        <v>0</v>
      </c>
      <c r="CD5" s="222">
        <f t="shared" ref="CD5:CD10" si="37">BD5-AX5</f>
        <v>0</v>
      </c>
      <c r="CE5" s="223">
        <f t="shared" ref="CE5:CE10" si="38">BE5-AY5</f>
        <v>0</v>
      </c>
      <c r="CF5" s="222">
        <f t="shared" ref="CF5:CF10" si="39">BD5-N5</f>
        <v>23</v>
      </c>
      <c r="CG5" s="223">
        <f t="shared" ref="CG5:CG10" si="40">BE5-O5</f>
        <v>23</v>
      </c>
      <c r="CH5" s="339"/>
    </row>
    <row r="6" spans="1:88" s="18" customFormat="1" ht="16.5" customHeight="1" x14ac:dyDescent="0.2">
      <c r="A6" s="407"/>
      <c r="B6" s="22" t="s">
        <v>51</v>
      </c>
      <c r="C6" s="127" t="s">
        <v>54</v>
      </c>
      <c r="D6" s="184">
        <v>0</v>
      </c>
      <c r="E6" s="161">
        <v>0</v>
      </c>
      <c r="F6" s="113">
        <v>1</v>
      </c>
      <c r="G6" s="185">
        <v>1</v>
      </c>
      <c r="H6" s="151">
        <v>1</v>
      </c>
      <c r="I6" s="51">
        <v>0.32</v>
      </c>
      <c r="J6" s="88">
        <v>0</v>
      </c>
      <c r="K6" s="140">
        <f t="shared" si="16"/>
        <v>0</v>
      </c>
      <c r="L6" s="87">
        <v>1</v>
      </c>
      <c r="M6" s="143">
        <f t="shared" si="17"/>
        <v>1</v>
      </c>
      <c r="N6" s="151">
        <f t="shared" ref="N6" si="41">SUM(J6,L6)</f>
        <v>1</v>
      </c>
      <c r="O6" s="51">
        <f>N6*0.32</f>
        <v>0.32</v>
      </c>
      <c r="P6" s="88">
        <v>0</v>
      </c>
      <c r="Q6" s="140">
        <f t="shared" si="0"/>
        <v>0</v>
      </c>
      <c r="R6" s="87">
        <v>1</v>
      </c>
      <c r="S6" s="143">
        <f t="shared" si="1"/>
        <v>1</v>
      </c>
      <c r="T6" s="151">
        <f t="shared" si="19"/>
        <v>1</v>
      </c>
      <c r="U6" s="51">
        <f>T6*0.32</f>
        <v>0.32</v>
      </c>
      <c r="V6" s="272">
        <v>0</v>
      </c>
      <c r="W6" s="330">
        <f t="shared" si="20"/>
        <v>0</v>
      </c>
      <c r="X6" s="259">
        <v>1</v>
      </c>
      <c r="Y6" s="336">
        <f t="shared" si="21"/>
        <v>1</v>
      </c>
      <c r="Z6" s="316">
        <f t="shared" si="22"/>
        <v>1</v>
      </c>
      <c r="AA6" s="312">
        <v>0.32</v>
      </c>
      <c r="AB6" s="88">
        <v>0</v>
      </c>
      <c r="AC6" s="140">
        <f t="shared" si="2"/>
        <v>0</v>
      </c>
      <c r="AD6" s="87">
        <v>1</v>
      </c>
      <c r="AE6" s="143">
        <f t="shared" si="3"/>
        <v>1</v>
      </c>
      <c r="AF6" s="151">
        <f t="shared" si="23"/>
        <v>1</v>
      </c>
      <c r="AG6" s="51">
        <f>AF6*0.32</f>
        <v>0.32</v>
      </c>
      <c r="AH6" s="88">
        <v>0</v>
      </c>
      <c r="AI6" s="140">
        <f t="shared" si="4"/>
        <v>0</v>
      </c>
      <c r="AJ6" s="87">
        <v>1</v>
      </c>
      <c r="AK6" s="185">
        <f t="shared" si="5"/>
        <v>1</v>
      </c>
      <c r="AL6" s="151">
        <f t="shared" si="24"/>
        <v>1</v>
      </c>
      <c r="AM6" s="51">
        <f>AL6*0.32</f>
        <v>0.32</v>
      </c>
      <c r="AN6" s="186">
        <v>0</v>
      </c>
      <c r="AO6" s="161">
        <f t="shared" si="6"/>
        <v>0</v>
      </c>
      <c r="AP6" s="113">
        <v>1</v>
      </c>
      <c r="AQ6" s="185">
        <f t="shared" si="25"/>
        <v>1</v>
      </c>
      <c r="AR6" s="151">
        <f t="shared" si="26"/>
        <v>1</v>
      </c>
      <c r="AS6" s="51">
        <f>AR6*0.32</f>
        <v>0.32</v>
      </c>
      <c r="AT6" s="40">
        <v>0</v>
      </c>
      <c r="AU6" s="161">
        <f t="shared" si="7"/>
        <v>0</v>
      </c>
      <c r="AV6" s="113">
        <v>1</v>
      </c>
      <c r="AW6" s="185">
        <f t="shared" si="27"/>
        <v>1</v>
      </c>
      <c r="AX6" s="151">
        <f t="shared" si="28"/>
        <v>1</v>
      </c>
      <c r="AY6" s="51">
        <f>AX6*0.32</f>
        <v>0.32</v>
      </c>
      <c r="AZ6" s="40">
        <v>0</v>
      </c>
      <c r="BA6" s="161">
        <f t="shared" si="8"/>
        <v>0</v>
      </c>
      <c r="BB6" s="113">
        <v>1</v>
      </c>
      <c r="BC6" s="185">
        <f t="shared" si="29"/>
        <v>1</v>
      </c>
      <c r="BD6" s="151">
        <f t="shared" si="30"/>
        <v>1</v>
      </c>
      <c r="BE6" s="51">
        <f>BD6*0.32</f>
        <v>0.32</v>
      </c>
      <c r="BF6" s="40"/>
      <c r="BG6" s="161">
        <f t="shared" si="9"/>
        <v>0</v>
      </c>
      <c r="BH6" s="113"/>
      <c r="BI6" s="185">
        <f t="shared" si="31"/>
        <v>0</v>
      </c>
      <c r="BJ6" s="151">
        <f t="shared" si="32"/>
        <v>0</v>
      </c>
      <c r="BK6" s="51">
        <f>BJ6*0.32</f>
        <v>0</v>
      </c>
      <c r="BL6" s="40"/>
      <c r="BM6" s="161">
        <f t="shared" si="10"/>
        <v>0</v>
      </c>
      <c r="BN6" s="64"/>
      <c r="BO6" s="185">
        <f t="shared" si="11"/>
        <v>0</v>
      </c>
      <c r="BP6" s="151">
        <f t="shared" si="33"/>
        <v>0</v>
      </c>
      <c r="BQ6" s="51">
        <f>BP6*0.32</f>
        <v>0</v>
      </c>
      <c r="BR6" s="40"/>
      <c r="BS6" s="161">
        <f t="shared" si="12"/>
        <v>0</v>
      </c>
      <c r="BT6" s="113"/>
      <c r="BU6" s="185">
        <f t="shared" si="13"/>
        <v>0</v>
      </c>
      <c r="BV6" s="151">
        <f t="shared" si="34"/>
        <v>0</v>
      </c>
      <c r="BW6" s="51">
        <f>BV6*0.32</f>
        <v>0</v>
      </c>
      <c r="BX6" s="40"/>
      <c r="BY6" s="161">
        <f t="shared" si="14"/>
        <v>0</v>
      </c>
      <c r="BZ6" s="113"/>
      <c r="CA6" s="185">
        <f t="shared" si="35"/>
        <v>0</v>
      </c>
      <c r="CB6" s="151">
        <f t="shared" si="36"/>
        <v>0</v>
      </c>
      <c r="CC6" s="269">
        <f>CB6*0.32</f>
        <v>0</v>
      </c>
      <c r="CD6" s="222">
        <f t="shared" si="37"/>
        <v>0</v>
      </c>
      <c r="CE6" s="223">
        <f t="shared" si="38"/>
        <v>0</v>
      </c>
      <c r="CF6" s="222">
        <f t="shared" si="39"/>
        <v>0</v>
      </c>
      <c r="CG6" s="223">
        <f t="shared" si="40"/>
        <v>0</v>
      </c>
      <c r="CH6" s="339"/>
    </row>
    <row r="7" spans="1:88" s="18" customFormat="1" ht="16.5" customHeight="1" x14ac:dyDescent="0.2">
      <c r="A7" s="407"/>
      <c r="B7" s="22" t="s">
        <v>52</v>
      </c>
      <c r="C7" s="127" t="s">
        <v>50</v>
      </c>
      <c r="D7" s="184">
        <v>5</v>
      </c>
      <c r="E7" s="161">
        <v>0.29411764705882354</v>
      </c>
      <c r="F7" s="113">
        <v>12</v>
      </c>
      <c r="G7" s="185">
        <v>0.70588235294117652</v>
      </c>
      <c r="H7" s="151">
        <v>17</v>
      </c>
      <c r="I7" s="51">
        <v>17</v>
      </c>
      <c r="J7" s="88">
        <v>5</v>
      </c>
      <c r="K7" s="140">
        <f t="shared" si="16"/>
        <v>0.29411764705882354</v>
      </c>
      <c r="L7" s="87">
        <v>12</v>
      </c>
      <c r="M7" s="143">
        <f t="shared" si="17"/>
        <v>0.70588235294117652</v>
      </c>
      <c r="N7" s="151">
        <f t="shared" si="18"/>
        <v>17</v>
      </c>
      <c r="O7" s="51">
        <f>N7</f>
        <v>17</v>
      </c>
      <c r="P7" s="184">
        <v>5</v>
      </c>
      <c r="Q7" s="161">
        <f t="shared" si="0"/>
        <v>0.29411764705882354</v>
      </c>
      <c r="R7" s="113">
        <v>12</v>
      </c>
      <c r="S7" s="185">
        <f t="shared" si="1"/>
        <v>0.70588235294117652</v>
      </c>
      <c r="T7" s="151">
        <f t="shared" si="19"/>
        <v>17</v>
      </c>
      <c r="U7" s="51">
        <f>T7</f>
        <v>17</v>
      </c>
      <c r="V7" s="272">
        <v>5</v>
      </c>
      <c r="W7" s="330">
        <f t="shared" si="20"/>
        <v>0.29411764705882354</v>
      </c>
      <c r="X7" s="259">
        <v>12</v>
      </c>
      <c r="Y7" s="336">
        <f t="shared" si="21"/>
        <v>0.70588235294117652</v>
      </c>
      <c r="Z7" s="316">
        <f t="shared" si="22"/>
        <v>17</v>
      </c>
      <c r="AA7" s="312">
        <v>17</v>
      </c>
      <c r="AB7" s="186">
        <v>5</v>
      </c>
      <c r="AC7" s="140">
        <f t="shared" si="2"/>
        <v>0.29411764705882354</v>
      </c>
      <c r="AD7" s="87">
        <v>12</v>
      </c>
      <c r="AE7" s="143">
        <f t="shared" si="3"/>
        <v>0.70588235294117652</v>
      </c>
      <c r="AF7" s="151">
        <f t="shared" si="23"/>
        <v>17</v>
      </c>
      <c r="AG7" s="51">
        <f>AF7</f>
        <v>17</v>
      </c>
      <c r="AH7" s="186">
        <v>5</v>
      </c>
      <c r="AI7" s="140">
        <f t="shared" si="4"/>
        <v>0.29411764705882354</v>
      </c>
      <c r="AJ7" s="87">
        <v>12</v>
      </c>
      <c r="AK7" s="143">
        <f t="shared" si="5"/>
        <v>0.70588235294117652</v>
      </c>
      <c r="AL7" s="151">
        <f t="shared" si="24"/>
        <v>17</v>
      </c>
      <c r="AM7" s="51">
        <f>AL7</f>
        <v>17</v>
      </c>
      <c r="AN7" s="186">
        <v>5</v>
      </c>
      <c r="AO7" s="161">
        <f t="shared" si="6"/>
        <v>0.29411764705882354</v>
      </c>
      <c r="AP7" s="113">
        <v>12</v>
      </c>
      <c r="AQ7" s="185">
        <f t="shared" si="25"/>
        <v>0.70588235294117652</v>
      </c>
      <c r="AR7" s="151">
        <f t="shared" si="26"/>
        <v>17</v>
      </c>
      <c r="AS7" s="51">
        <f>AR7</f>
        <v>17</v>
      </c>
      <c r="AT7" s="184">
        <v>5</v>
      </c>
      <c r="AU7" s="161">
        <f t="shared" si="7"/>
        <v>0.29411764705882354</v>
      </c>
      <c r="AV7" s="113">
        <v>12</v>
      </c>
      <c r="AW7" s="185">
        <f t="shared" si="27"/>
        <v>0.70588235294117652</v>
      </c>
      <c r="AX7" s="151">
        <f t="shared" si="28"/>
        <v>17</v>
      </c>
      <c r="AY7" s="51">
        <f>AX7</f>
        <v>17</v>
      </c>
      <c r="AZ7" s="184">
        <v>5</v>
      </c>
      <c r="BA7" s="161">
        <f t="shared" si="8"/>
        <v>0.29411764705882354</v>
      </c>
      <c r="BB7" s="113">
        <v>12</v>
      </c>
      <c r="BC7" s="185">
        <f t="shared" si="29"/>
        <v>0.70588235294117652</v>
      </c>
      <c r="BD7" s="151">
        <f t="shared" si="30"/>
        <v>17</v>
      </c>
      <c r="BE7" s="51">
        <f>BD7</f>
        <v>17</v>
      </c>
      <c r="BF7" s="184"/>
      <c r="BG7" s="161">
        <f t="shared" si="9"/>
        <v>0</v>
      </c>
      <c r="BH7" s="113"/>
      <c r="BI7" s="185">
        <f t="shared" si="31"/>
        <v>0</v>
      </c>
      <c r="BJ7" s="151">
        <f t="shared" si="32"/>
        <v>0</v>
      </c>
      <c r="BK7" s="51">
        <f>BJ7</f>
        <v>0</v>
      </c>
      <c r="BL7" s="184"/>
      <c r="BM7" s="161">
        <f t="shared" si="10"/>
        <v>0</v>
      </c>
      <c r="BN7" s="64"/>
      <c r="BO7" s="185">
        <f t="shared" si="11"/>
        <v>0</v>
      </c>
      <c r="BP7" s="151">
        <f t="shared" si="33"/>
        <v>0</v>
      </c>
      <c r="BQ7" s="51">
        <f t="shared" ref="BQ7:BQ9" si="42">BP7</f>
        <v>0</v>
      </c>
      <c r="BR7" s="184"/>
      <c r="BS7" s="161">
        <f t="shared" si="12"/>
        <v>0</v>
      </c>
      <c r="BT7" s="113"/>
      <c r="BU7" s="185">
        <f t="shared" si="13"/>
        <v>0</v>
      </c>
      <c r="BV7" s="151">
        <f t="shared" si="34"/>
        <v>0</v>
      </c>
      <c r="BW7" s="51">
        <f>BV7</f>
        <v>0</v>
      </c>
      <c r="BX7" s="184"/>
      <c r="BY7" s="161">
        <f t="shared" si="14"/>
        <v>0</v>
      </c>
      <c r="BZ7" s="113"/>
      <c r="CA7" s="185">
        <f t="shared" si="35"/>
        <v>0</v>
      </c>
      <c r="CB7" s="151">
        <f t="shared" si="36"/>
        <v>0</v>
      </c>
      <c r="CC7" s="269">
        <f t="shared" ref="CC7" si="43">CB7</f>
        <v>0</v>
      </c>
      <c r="CD7" s="222">
        <f t="shared" si="37"/>
        <v>0</v>
      </c>
      <c r="CE7" s="223">
        <f t="shared" si="38"/>
        <v>0</v>
      </c>
      <c r="CF7" s="222">
        <f t="shared" si="39"/>
        <v>0</v>
      </c>
      <c r="CG7" s="223">
        <f t="shared" si="40"/>
        <v>0</v>
      </c>
      <c r="CH7" s="339"/>
    </row>
    <row r="8" spans="1:88" s="18" customFormat="1" ht="16.5" customHeight="1" x14ac:dyDescent="0.2">
      <c r="A8" s="407"/>
      <c r="B8" s="22" t="s">
        <v>52</v>
      </c>
      <c r="C8" s="127" t="s">
        <v>54</v>
      </c>
      <c r="D8" s="184">
        <v>0</v>
      </c>
      <c r="E8" s="161">
        <v>0</v>
      </c>
      <c r="F8" s="113">
        <v>0</v>
      </c>
      <c r="G8" s="185">
        <v>0</v>
      </c>
      <c r="H8" s="151">
        <v>0</v>
      </c>
      <c r="I8" s="51">
        <v>0</v>
      </c>
      <c r="J8" s="88">
        <v>0</v>
      </c>
      <c r="K8" s="140">
        <f t="shared" si="16"/>
        <v>0</v>
      </c>
      <c r="L8" s="87">
        <v>0</v>
      </c>
      <c r="M8" s="143">
        <f t="shared" si="17"/>
        <v>0</v>
      </c>
      <c r="N8" s="151">
        <f t="shared" si="18"/>
        <v>0</v>
      </c>
      <c r="O8" s="51">
        <f>N8*0.32</f>
        <v>0</v>
      </c>
      <c r="P8" s="186">
        <v>0</v>
      </c>
      <c r="Q8" s="161">
        <f t="shared" si="0"/>
        <v>0</v>
      </c>
      <c r="R8" s="87">
        <v>0</v>
      </c>
      <c r="S8" s="185">
        <f t="shared" si="1"/>
        <v>0</v>
      </c>
      <c r="T8" s="151">
        <f t="shared" si="19"/>
        <v>0</v>
      </c>
      <c r="U8" s="51">
        <f>T8*0.32</f>
        <v>0</v>
      </c>
      <c r="V8" s="272">
        <v>0</v>
      </c>
      <c r="W8" s="330">
        <f t="shared" si="20"/>
        <v>0</v>
      </c>
      <c r="X8" s="259">
        <v>0</v>
      </c>
      <c r="Y8" s="336">
        <f t="shared" si="21"/>
        <v>0</v>
      </c>
      <c r="Z8" s="316">
        <f t="shared" si="22"/>
        <v>0</v>
      </c>
      <c r="AA8" s="312">
        <v>0</v>
      </c>
      <c r="AB8" s="186">
        <v>0</v>
      </c>
      <c r="AC8" s="140">
        <f t="shared" si="2"/>
        <v>0</v>
      </c>
      <c r="AD8" s="87">
        <v>0</v>
      </c>
      <c r="AE8" s="143">
        <f t="shared" si="3"/>
        <v>0</v>
      </c>
      <c r="AF8" s="151">
        <f t="shared" si="23"/>
        <v>0</v>
      </c>
      <c r="AG8" s="51">
        <f>AF8*0.32</f>
        <v>0</v>
      </c>
      <c r="AH8" s="186">
        <v>0</v>
      </c>
      <c r="AI8" s="140">
        <f t="shared" si="4"/>
        <v>0</v>
      </c>
      <c r="AJ8" s="87">
        <v>0</v>
      </c>
      <c r="AK8" s="143">
        <f t="shared" si="5"/>
        <v>0</v>
      </c>
      <c r="AL8" s="151">
        <f t="shared" si="24"/>
        <v>0</v>
      </c>
      <c r="AM8" s="51">
        <f>AL8*0.32</f>
        <v>0</v>
      </c>
      <c r="AN8" s="186">
        <v>0</v>
      </c>
      <c r="AO8" s="161">
        <f t="shared" si="6"/>
        <v>0</v>
      </c>
      <c r="AP8" s="113">
        <v>0</v>
      </c>
      <c r="AQ8" s="185">
        <f t="shared" si="25"/>
        <v>0</v>
      </c>
      <c r="AR8" s="151">
        <f t="shared" si="26"/>
        <v>0</v>
      </c>
      <c r="AS8" s="51">
        <f>AR8*0.32</f>
        <v>0</v>
      </c>
      <c r="AT8" s="184">
        <v>0</v>
      </c>
      <c r="AU8" s="161">
        <f t="shared" si="7"/>
        <v>0</v>
      </c>
      <c r="AV8" s="113">
        <v>0</v>
      </c>
      <c r="AW8" s="185">
        <f t="shared" si="27"/>
        <v>0</v>
      </c>
      <c r="AX8" s="151">
        <f t="shared" si="28"/>
        <v>0</v>
      </c>
      <c r="AY8" s="51">
        <f>AX8*0.32</f>
        <v>0</v>
      </c>
      <c r="AZ8" s="184">
        <v>0</v>
      </c>
      <c r="BA8" s="161">
        <f t="shared" si="8"/>
        <v>0</v>
      </c>
      <c r="BB8" s="113">
        <v>0</v>
      </c>
      <c r="BC8" s="185">
        <f t="shared" si="29"/>
        <v>0</v>
      </c>
      <c r="BD8" s="151">
        <f t="shared" si="30"/>
        <v>0</v>
      </c>
      <c r="BE8" s="51">
        <f>BD8*0.32</f>
        <v>0</v>
      </c>
      <c r="BF8" s="184"/>
      <c r="BG8" s="161">
        <f t="shared" si="9"/>
        <v>0</v>
      </c>
      <c r="BH8" s="113"/>
      <c r="BI8" s="185">
        <f t="shared" si="31"/>
        <v>0</v>
      </c>
      <c r="BJ8" s="151">
        <f t="shared" si="32"/>
        <v>0</v>
      </c>
      <c r="BK8" s="51">
        <f>BJ8*0.32</f>
        <v>0</v>
      </c>
      <c r="BL8" s="184"/>
      <c r="BM8" s="161">
        <f t="shared" si="10"/>
        <v>0</v>
      </c>
      <c r="BN8" s="64"/>
      <c r="BO8" s="185">
        <f t="shared" si="11"/>
        <v>0</v>
      </c>
      <c r="BP8" s="151">
        <f t="shared" si="33"/>
        <v>0</v>
      </c>
      <c r="BQ8" s="51">
        <f>BP8*0.32</f>
        <v>0</v>
      </c>
      <c r="BR8" s="184"/>
      <c r="BS8" s="161">
        <f t="shared" si="12"/>
        <v>0</v>
      </c>
      <c r="BT8" s="113"/>
      <c r="BU8" s="185">
        <f t="shared" si="13"/>
        <v>0</v>
      </c>
      <c r="BV8" s="151">
        <f t="shared" si="34"/>
        <v>0</v>
      </c>
      <c r="BW8" s="51">
        <f>BV8*0.32</f>
        <v>0</v>
      </c>
      <c r="BX8" s="184"/>
      <c r="BY8" s="161">
        <f t="shared" si="14"/>
        <v>0</v>
      </c>
      <c r="BZ8" s="113"/>
      <c r="CA8" s="185">
        <f t="shared" si="35"/>
        <v>0</v>
      </c>
      <c r="CB8" s="151">
        <f t="shared" si="36"/>
        <v>0</v>
      </c>
      <c r="CC8" s="269">
        <f>CB8*0.32</f>
        <v>0</v>
      </c>
      <c r="CD8" s="222">
        <f t="shared" si="37"/>
        <v>0</v>
      </c>
      <c r="CE8" s="223">
        <f t="shared" si="38"/>
        <v>0</v>
      </c>
      <c r="CF8" s="222">
        <f t="shared" si="39"/>
        <v>0</v>
      </c>
      <c r="CG8" s="223">
        <f t="shared" si="40"/>
        <v>0</v>
      </c>
      <c r="CH8" s="339"/>
    </row>
    <row r="9" spans="1:88" s="18" customFormat="1" ht="16.5" customHeight="1" x14ac:dyDescent="0.2">
      <c r="A9" s="407"/>
      <c r="B9" s="22" t="s">
        <v>53</v>
      </c>
      <c r="C9" s="127" t="s">
        <v>50</v>
      </c>
      <c r="D9" s="184">
        <v>23</v>
      </c>
      <c r="E9" s="161">
        <v>0.37704918032786883</v>
      </c>
      <c r="F9" s="113">
        <v>38</v>
      </c>
      <c r="G9" s="185">
        <v>0.62295081967213117</v>
      </c>
      <c r="H9" s="151">
        <v>61</v>
      </c>
      <c r="I9" s="51">
        <v>61</v>
      </c>
      <c r="J9" s="88">
        <v>22</v>
      </c>
      <c r="K9" s="140">
        <f t="shared" si="16"/>
        <v>0.36666666666666664</v>
      </c>
      <c r="L9" s="87">
        <v>38</v>
      </c>
      <c r="M9" s="143">
        <f t="shared" si="17"/>
        <v>0.6333333333333333</v>
      </c>
      <c r="N9" s="151">
        <f t="shared" si="18"/>
        <v>60</v>
      </c>
      <c r="O9" s="51">
        <f>N9</f>
        <v>60</v>
      </c>
      <c r="P9" s="184">
        <v>22</v>
      </c>
      <c r="Q9" s="161">
        <f t="shared" si="0"/>
        <v>0.36666666666666664</v>
      </c>
      <c r="R9" s="113">
        <v>38</v>
      </c>
      <c r="S9" s="185">
        <f t="shared" si="1"/>
        <v>0.6333333333333333</v>
      </c>
      <c r="T9" s="151">
        <f t="shared" si="19"/>
        <v>60</v>
      </c>
      <c r="U9" s="51">
        <f>T9</f>
        <v>60</v>
      </c>
      <c r="V9" s="272">
        <v>22</v>
      </c>
      <c r="W9" s="330">
        <f t="shared" si="20"/>
        <v>0.3728813559322034</v>
      </c>
      <c r="X9" s="259">
        <v>37</v>
      </c>
      <c r="Y9" s="336">
        <f t="shared" si="21"/>
        <v>0.6271186440677966</v>
      </c>
      <c r="Z9" s="316">
        <f t="shared" si="22"/>
        <v>59</v>
      </c>
      <c r="AA9" s="312">
        <v>59</v>
      </c>
      <c r="AB9" s="186">
        <v>22</v>
      </c>
      <c r="AC9" s="140">
        <f t="shared" si="2"/>
        <v>0.3728813559322034</v>
      </c>
      <c r="AD9" s="87">
        <v>37</v>
      </c>
      <c r="AE9" s="143">
        <f t="shared" si="3"/>
        <v>0.6271186440677966</v>
      </c>
      <c r="AF9" s="151">
        <f t="shared" si="23"/>
        <v>59</v>
      </c>
      <c r="AG9" s="51">
        <f>AF9</f>
        <v>59</v>
      </c>
      <c r="AH9" s="186">
        <v>22</v>
      </c>
      <c r="AI9" s="140">
        <f t="shared" si="4"/>
        <v>0.3728813559322034</v>
      </c>
      <c r="AJ9" s="87">
        <v>37</v>
      </c>
      <c r="AK9" s="143">
        <f t="shared" si="5"/>
        <v>0.6271186440677966</v>
      </c>
      <c r="AL9" s="151">
        <f t="shared" si="24"/>
        <v>59</v>
      </c>
      <c r="AM9" s="51">
        <f>AL9</f>
        <v>59</v>
      </c>
      <c r="AN9" s="186">
        <v>22</v>
      </c>
      <c r="AO9" s="161">
        <f t="shared" si="6"/>
        <v>0.3728813559322034</v>
      </c>
      <c r="AP9" s="113">
        <v>37</v>
      </c>
      <c r="AQ9" s="185">
        <f t="shared" si="25"/>
        <v>0.6271186440677966</v>
      </c>
      <c r="AR9" s="151">
        <f t="shared" si="26"/>
        <v>59</v>
      </c>
      <c r="AS9" s="51">
        <f>AR9</f>
        <v>59</v>
      </c>
      <c r="AT9" s="184">
        <v>22</v>
      </c>
      <c r="AU9" s="161">
        <f t="shared" si="7"/>
        <v>0.37931034482758619</v>
      </c>
      <c r="AV9" s="113">
        <v>36</v>
      </c>
      <c r="AW9" s="185">
        <f t="shared" si="27"/>
        <v>0.62068965517241381</v>
      </c>
      <c r="AX9" s="151">
        <f t="shared" si="28"/>
        <v>58</v>
      </c>
      <c r="AY9" s="51">
        <f>AX9</f>
        <v>58</v>
      </c>
      <c r="AZ9" s="184">
        <v>22</v>
      </c>
      <c r="BA9" s="161">
        <f t="shared" si="8"/>
        <v>0.37931034482758619</v>
      </c>
      <c r="BB9" s="113">
        <v>36</v>
      </c>
      <c r="BC9" s="185">
        <f t="shared" si="29"/>
        <v>0.62068965517241381</v>
      </c>
      <c r="BD9" s="151">
        <f t="shared" si="30"/>
        <v>58</v>
      </c>
      <c r="BE9" s="51">
        <f>BD9</f>
        <v>58</v>
      </c>
      <c r="BF9" s="184"/>
      <c r="BG9" s="161">
        <f t="shared" si="9"/>
        <v>0</v>
      </c>
      <c r="BH9" s="113"/>
      <c r="BI9" s="185">
        <f t="shared" si="31"/>
        <v>0</v>
      </c>
      <c r="BJ9" s="151">
        <f t="shared" si="32"/>
        <v>0</v>
      </c>
      <c r="BK9" s="51">
        <f>BJ9</f>
        <v>0</v>
      </c>
      <c r="BL9" s="184"/>
      <c r="BM9" s="161">
        <f t="shared" si="10"/>
        <v>0</v>
      </c>
      <c r="BN9" s="64"/>
      <c r="BO9" s="185">
        <f t="shared" si="11"/>
        <v>0</v>
      </c>
      <c r="BP9" s="151">
        <f t="shared" si="33"/>
        <v>0</v>
      </c>
      <c r="BQ9" s="51">
        <f t="shared" si="42"/>
        <v>0</v>
      </c>
      <c r="BR9" s="184"/>
      <c r="BS9" s="161">
        <f t="shared" si="12"/>
        <v>0</v>
      </c>
      <c r="BT9" s="113"/>
      <c r="BU9" s="185">
        <f t="shared" si="13"/>
        <v>0</v>
      </c>
      <c r="BV9" s="151">
        <f t="shared" si="34"/>
        <v>0</v>
      </c>
      <c r="BW9" s="51">
        <f>BV9</f>
        <v>0</v>
      </c>
      <c r="BX9" s="184"/>
      <c r="BY9" s="161">
        <f t="shared" si="14"/>
        <v>0</v>
      </c>
      <c r="BZ9" s="113"/>
      <c r="CA9" s="185">
        <f t="shared" si="35"/>
        <v>0</v>
      </c>
      <c r="CB9" s="151">
        <f t="shared" si="36"/>
        <v>0</v>
      </c>
      <c r="CC9" s="269">
        <f t="shared" ref="CC9" si="44">CB9</f>
        <v>0</v>
      </c>
      <c r="CD9" s="222">
        <f t="shared" si="37"/>
        <v>0</v>
      </c>
      <c r="CE9" s="223">
        <f t="shared" si="38"/>
        <v>0</v>
      </c>
      <c r="CF9" s="222">
        <f t="shared" si="39"/>
        <v>-2</v>
      </c>
      <c r="CG9" s="223">
        <f t="shared" si="40"/>
        <v>-2</v>
      </c>
      <c r="CH9" s="339"/>
    </row>
    <row r="10" spans="1:88" s="18" customFormat="1" ht="16.5" customHeight="1" thickBot="1" x14ac:dyDescent="0.25">
      <c r="A10" s="407"/>
      <c r="B10" s="22" t="s">
        <v>53</v>
      </c>
      <c r="C10" s="128" t="s">
        <v>54</v>
      </c>
      <c r="D10" s="187">
        <v>0</v>
      </c>
      <c r="E10" s="162">
        <v>0</v>
      </c>
      <c r="F10" s="118">
        <v>2</v>
      </c>
      <c r="G10" s="188">
        <v>1</v>
      </c>
      <c r="H10" s="152">
        <v>2</v>
      </c>
      <c r="I10" s="52">
        <v>0.64</v>
      </c>
      <c r="J10" s="119">
        <v>0</v>
      </c>
      <c r="K10" s="141">
        <f t="shared" si="16"/>
        <v>0</v>
      </c>
      <c r="L10" s="114">
        <v>2</v>
      </c>
      <c r="M10" s="144">
        <f t="shared" si="17"/>
        <v>1</v>
      </c>
      <c r="N10" s="152">
        <f t="shared" si="18"/>
        <v>2</v>
      </c>
      <c r="O10" s="51">
        <f>N10*0.32</f>
        <v>0.64</v>
      </c>
      <c r="P10" s="187">
        <v>0</v>
      </c>
      <c r="Q10" s="162">
        <f t="shared" si="0"/>
        <v>0</v>
      </c>
      <c r="R10" s="118">
        <v>2</v>
      </c>
      <c r="S10" s="188">
        <f t="shared" si="1"/>
        <v>1</v>
      </c>
      <c r="T10" s="152">
        <f t="shared" si="19"/>
        <v>2</v>
      </c>
      <c r="U10" s="51">
        <f>T10*0.32</f>
        <v>0.64</v>
      </c>
      <c r="V10" s="272">
        <v>0</v>
      </c>
      <c r="W10" s="330">
        <f t="shared" si="20"/>
        <v>0</v>
      </c>
      <c r="X10" s="259">
        <v>2</v>
      </c>
      <c r="Y10" s="336">
        <f t="shared" si="21"/>
        <v>1</v>
      </c>
      <c r="Z10" s="316">
        <f t="shared" si="22"/>
        <v>2</v>
      </c>
      <c r="AA10" s="312">
        <v>0.64</v>
      </c>
      <c r="AB10" s="192">
        <v>0</v>
      </c>
      <c r="AC10" s="141">
        <f t="shared" si="2"/>
        <v>0</v>
      </c>
      <c r="AD10" s="114">
        <v>2</v>
      </c>
      <c r="AE10" s="144">
        <f t="shared" si="3"/>
        <v>1</v>
      </c>
      <c r="AF10" s="152">
        <f t="shared" si="23"/>
        <v>2</v>
      </c>
      <c r="AG10" s="51">
        <f>AF10*0.32</f>
        <v>0.64</v>
      </c>
      <c r="AH10" s="192">
        <v>0</v>
      </c>
      <c r="AI10" s="141">
        <f t="shared" si="4"/>
        <v>0</v>
      </c>
      <c r="AJ10" s="114">
        <v>2</v>
      </c>
      <c r="AK10" s="144">
        <f t="shared" si="5"/>
        <v>1</v>
      </c>
      <c r="AL10" s="152">
        <f t="shared" si="24"/>
        <v>2</v>
      </c>
      <c r="AM10" s="51">
        <f>AL10*0.32</f>
        <v>0.64</v>
      </c>
      <c r="AN10" s="192">
        <v>0</v>
      </c>
      <c r="AO10" s="162">
        <f t="shared" si="6"/>
        <v>0</v>
      </c>
      <c r="AP10" s="118">
        <v>2</v>
      </c>
      <c r="AQ10" s="188">
        <f t="shared" si="25"/>
        <v>1</v>
      </c>
      <c r="AR10" s="152">
        <f t="shared" si="26"/>
        <v>2</v>
      </c>
      <c r="AS10" s="52">
        <f>AR10*0.32</f>
        <v>0.64</v>
      </c>
      <c r="AT10" s="187">
        <v>0</v>
      </c>
      <c r="AU10" s="162">
        <f t="shared" si="7"/>
        <v>0</v>
      </c>
      <c r="AV10" s="118">
        <v>2</v>
      </c>
      <c r="AW10" s="188">
        <f t="shared" si="27"/>
        <v>1</v>
      </c>
      <c r="AX10" s="152">
        <f t="shared" si="28"/>
        <v>2</v>
      </c>
      <c r="AY10" s="52">
        <f>AX10*0.32</f>
        <v>0.64</v>
      </c>
      <c r="AZ10" s="187">
        <v>0</v>
      </c>
      <c r="BA10" s="162">
        <f t="shared" si="8"/>
        <v>0</v>
      </c>
      <c r="BB10" s="118">
        <v>2</v>
      </c>
      <c r="BC10" s="188">
        <f t="shared" si="29"/>
        <v>1</v>
      </c>
      <c r="BD10" s="152">
        <f t="shared" si="30"/>
        <v>2</v>
      </c>
      <c r="BE10" s="52">
        <f>BD10*0.32</f>
        <v>0.64</v>
      </c>
      <c r="BF10" s="187"/>
      <c r="BG10" s="162">
        <f t="shared" si="9"/>
        <v>0</v>
      </c>
      <c r="BH10" s="118"/>
      <c r="BI10" s="188">
        <f t="shared" si="31"/>
        <v>0</v>
      </c>
      <c r="BJ10" s="152">
        <f t="shared" si="32"/>
        <v>0</v>
      </c>
      <c r="BK10" s="52">
        <f>BJ10*0.32</f>
        <v>0</v>
      </c>
      <c r="BL10" s="187"/>
      <c r="BM10" s="162">
        <f t="shared" si="10"/>
        <v>0</v>
      </c>
      <c r="BN10" s="236"/>
      <c r="BO10" s="188">
        <f t="shared" si="11"/>
        <v>0</v>
      </c>
      <c r="BP10" s="152">
        <f t="shared" si="33"/>
        <v>0</v>
      </c>
      <c r="BQ10" s="52">
        <f>BP10*0.32</f>
        <v>0</v>
      </c>
      <c r="BR10" s="187"/>
      <c r="BS10" s="162">
        <f t="shared" si="12"/>
        <v>0</v>
      </c>
      <c r="BT10" s="118"/>
      <c r="BU10" s="188">
        <f t="shared" si="13"/>
        <v>0</v>
      </c>
      <c r="BV10" s="152">
        <f t="shared" si="34"/>
        <v>0</v>
      </c>
      <c r="BW10" s="52">
        <f>BV10*0.32</f>
        <v>0</v>
      </c>
      <c r="BX10" s="187"/>
      <c r="BY10" s="162">
        <f t="shared" si="14"/>
        <v>0</v>
      </c>
      <c r="BZ10" s="118"/>
      <c r="CA10" s="188">
        <f t="shared" si="35"/>
        <v>0</v>
      </c>
      <c r="CB10" s="152">
        <f t="shared" si="36"/>
        <v>0</v>
      </c>
      <c r="CC10" s="270">
        <f>CB10*0.32</f>
        <v>0</v>
      </c>
      <c r="CD10" s="225">
        <f t="shared" si="37"/>
        <v>0</v>
      </c>
      <c r="CE10" s="223">
        <f t="shared" si="38"/>
        <v>0</v>
      </c>
      <c r="CF10" s="225">
        <f t="shared" si="39"/>
        <v>0</v>
      </c>
      <c r="CG10" s="223">
        <f t="shared" si="40"/>
        <v>0</v>
      </c>
      <c r="CH10" s="339"/>
      <c r="CI10" s="57"/>
      <c r="CJ10" s="35"/>
    </row>
    <row r="11" spans="1:88" ht="16.5" customHeight="1" thickBot="1" x14ac:dyDescent="0.25">
      <c r="A11" s="407"/>
      <c r="B11" s="401" t="s">
        <v>151</v>
      </c>
      <c r="C11" s="402"/>
      <c r="D11" s="23">
        <v>263</v>
      </c>
      <c r="E11" s="138">
        <v>0.36325966850828728</v>
      </c>
      <c r="F11" s="23">
        <v>461</v>
      </c>
      <c r="G11" s="138">
        <v>0.63674033149171272</v>
      </c>
      <c r="H11" s="23">
        <v>724</v>
      </c>
      <c r="I11" s="23">
        <v>721.96</v>
      </c>
      <c r="J11" s="101">
        <f t="shared" ref="J11:BE11" si="45">SUM(J4:J10)</f>
        <v>263</v>
      </c>
      <c r="K11" s="153">
        <f>J11/N11</f>
        <v>0.36325966850828728</v>
      </c>
      <c r="L11" s="24">
        <f t="shared" si="45"/>
        <v>461</v>
      </c>
      <c r="M11" s="154">
        <f>L11/N11</f>
        <v>0.63674033149171272</v>
      </c>
      <c r="N11" s="23">
        <f t="shared" si="45"/>
        <v>724</v>
      </c>
      <c r="O11" s="23">
        <f t="shared" si="45"/>
        <v>721.96</v>
      </c>
      <c r="P11" s="23">
        <f t="shared" si="45"/>
        <v>263</v>
      </c>
      <c r="Q11" s="138">
        <f>P11/T11</f>
        <v>0.3627586206896552</v>
      </c>
      <c r="R11" s="23">
        <f t="shared" si="45"/>
        <v>462</v>
      </c>
      <c r="S11" s="138">
        <f>R11/T11</f>
        <v>0.63724137931034486</v>
      </c>
      <c r="T11" s="23">
        <f t="shared" si="45"/>
        <v>725</v>
      </c>
      <c r="U11" s="23">
        <f t="shared" si="45"/>
        <v>722.96</v>
      </c>
      <c r="V11" s="260">
        <f>SUM(V4:V10)</f>
        <v>264</v>
      </c>
      <c r="W11" s="331">
        <f>V11/Z11</f>
        <v>0.36413793103448278</v>
      </c>
      <c r="X11" s="261">
        <f>SUM(X4:X10)</f>
        <v>461</v>
      </c>
      <c r="Y11" s="337">
        <f>X11/Z11</f>
        <v>0.63586206896551722</v>
      </c>
      <c r="Z11" s="317">
        <f t="shared" ref="Z11" si="46">SUM(Z4:Z10)</f>
        <v>725</v>
      </c>
      <c r="AA11" s="313">
        <f t="shared" ref="AA11" si="47">SUM(AA4:AA10)</f>
        <v>722.96</v>
      </c>
      <c r="AB11" s="83">
        <f t="shared" si="45"/>
        <v>264</v>
      </c>
      <c r="AC11" s="155">
        <f>AB11/AF11</f>
        <v>0.36413793103448278</v>
      </c>
      <c r="AD11" s="23">
        <f t="shared" si="45"/>
        <v>461</v>
      </c>
      <c r="AE11" s="138">
        <f>AD11/AF11</f>
        <v>0.63586206896551722</v>
      </c>
      <c r="AF11" s="23">
        <f t="shared" si="45"/>
        <v>725</v>
      </c>
      <c r="AG11" s="23">
        <f t="shared" si="45"/>
        <v>722.96</v>
      </c>
      <c r="AH11" s="23">
        <f t="shared" si="45"/>
        <v>266</v>
      </c>
      <c r="AI11" s="138">
        <f>AH11/AL11</f>
        <v>0.36488340192043894</v>
      </c>
      <c r="AJ11" s="23">
        <f t="shared" si="45"/>
        <v>463</v>
      </c>
      <c r="AK11" s="138">
        <f>AJ11/AL11</f>
        <v>0.635116598079561</v>
      </c>
      <c r="AL11" s="23">
        <f t="shared" si="45"/>
        <v>729</v>
      </c>
      <c r="AM11" s="23">
        <f t="shared" si="45"/>
        <v>726.96</v>
      </c>
      <c r="AN11" s="23">
        <f t="shared" si="45"/>
        <v>266</v>
      </c>
      <c r="AO11" s="138">
        <f t="shared" ref="AO11:AO31" si="48">AN11/AR11</f>
        <v>0.36239782016348776</v>
      </c>
      <c r="AP11" s="23">
        <f t="shared" si="45"/>
        <v>468</v>
      </c>
      <c r="AQ11" s="138">
        <f t="shared" ref="AQ11:AQ31" si="49">AP11/AR11</f>
        <v>0.63760217983651224</v>
      </c>
      <c r="AR11" s="23">
        <f t="shared" si="45"/>
        <v>734</v>
      </c>
      <c r="AS11" s="23">
        <f t="shared" si="45"/>
        <v>731.96</v>
      </c>
      <c r="AT11" s="23">
        <f t="shared" si="45"/>
        <v>275</v>
      </c>
      <c r="AU11" s="138">
        <f t="shared" ref="AU11:AU31" si="50">AT11/AX11</f>
        <v>0.36327608982826948</v>
      </c>
      <c r="AV11" s="23">
        <f t="shared" si="45"/>
        <v>482</v>
      </c>
      <c r="AW11" s="138">
        <f t="shared" ref="AW11:AW31" si="51">AV11/AX11</f>
        <v>0.63672391017173047</v>
      </c>
      <c r="AX11" s="23">
        <f t="shared" si="45"/>
        <v>757</v>
      </c>
      <c r="AY11" s="23">
        <f t="shared" si="45"/>
        <v>754.96</v>
      </c>
      <c r="AZ11" s="23">
        <f t="shared" si="45"/>
        <v>275</v>
      </c>
      <c r="BA11" s="138">
        <f t="shared" ref="BA11:BA31" si="52">AZ11/BD11</f>
        <v>0.36327608982826948</v>
      </c>
      <c r="BB11" s="23">
        <f t="shared" si="45"/>
        <v>482</v>
      </c>
      <c r="BC11" s="138">
        <f t="shared" ref="BC11:BC31" si="53">BB11/BD11</f>
        <v>0.63672391017173047</v>
      </c>
      <c r="BD11" s="23">
        <f t="shared" si="45"/>
        <v>757</v>
      </c>
      <c r="BE11" s="23">
        <f t="shared" si="45"/>
        <v>754.96</v>
      </c>
      <c r="BF11" s="23">
        <f t="shared" ref="BF11:BQ11" si="54">SUM(BF4:BF10)</f>
        <v>0</v>
      </c>
      <c r="BG11" s="138" t="e">
        <f t="shared" ref="BG11:BG31" si="55">BF11/BJ11</f>
        <v>#DIV/0!</v>
      </c>
      <c r="BH11" s="23">
        <f t="shared" si="54"/>
        <v>0</v>
      </c>
      <c r="BI11" s="138" t="e">
        <f t="shared" ref="BI11:BI31" si="56">BH11/BJ11</f>
        <v>#DIV/0!</v>
      </c>
      <c r="BJ11" s="23">
        <f t="shared" si="54"/>
        <v>0</v>
      </c>
      <c r="BK11" s="23">
        <f t="shared" si="54"/>
        <v>0</v>
      </c>
      <c r="BL11" s="23">
        <f t="shared" si="54"/>
        <v>0</v>
      </c>
      <c r="BM11" s="138" t="e">
        <f t="shared" ref="BM11:BM31" si="57">BL11/BP11</f>
        <v>#DIV/0!</v>
      </c>
      <c r="BN11" s="23">
        <f t="shared" si="54"/>
        <v>0</v>
      </c>
      <c r="BO11" s="138" t="e">
        <f t="shared" ref="BO11:BO31" si="58">BN11/BP11</f>
        <v>#DIV/0!</v>
      </c>
      <c r="BP11" s="23">
        <f t="shared" si="54"/>
        <v>0</v>
      </c>
      <c r="BQ11" s="23">
        <f t="shared" si="54"/>
        <v>0</v>
      </c>
      <c r="BR11" s="23">
        <f>SUM(BR4:BR10)</f>
        <v>0</v>
      </c>
      <c r="BS11" s="138" t="e">
        <f t="shared" ref="BS11" si="59">BR11/BV11</f>
        <v>#DIV/0!</v>
      </c>
      <c r="BT11" s="23">
        <f>SUM(BT4:BT10)</f>
        <v>0</v>
      </c>
      <c r="BU11" s="138" t="e">
        <f t="shared" ref="BU11" si="60">BT11/BV11</f>
        <v>#DIV/0!</v>
      </c>
      <c r="BV11" s="23">
        <f t="shared" ref="BV11:BX11" si="61">SUM(BV4:BV10)</f>
        <v>0</v>
      </c>
      <c r="BW11" s="23">
        <f t="shared" si="61"/>
        <v>0</v>
      </c>
      <c r="BX11" s="23">
        <f t="shared" si="61"/>
        <v>0</v>
      </c>
      <c r="BY11" s="138" t="e">
        <f t="shared" ref="BY11" si="62">BX11/CB11</f>
        <v>#DIV/0!</v>
      </c>
      <c r="BZ11" s="23">
        <f t="shared" ref="BZ11" si="63">SUM(BZ4:BZ10)</f>
        <v>0</v>
      </c>
      <c r="CA11" s="138" t="e">
        <f t="shared" ref="CA11" si="64">BZ11/CB11</f>
        <v>#DIV/0!</v>
      </c>
      <c r="CB11" s="23">
        <f t="shared" ref="CB11:CC11" si="65">SUM(CB4:CB10)</f>
        <v>0</v>
      </c>
      <c r="CC11" s="24">
        <f t="shared" si="65"/>
        <v>0</v>
      </c>
      <c r="CD11" s="358">
        <f t="shared" ref="CD11:CG11" si="66">SUM(CD4:CD10)</f>
        <v>0</v>
      </c>
      <c r="CE11" s="359">
        <f t="shared" si="66"/>
        <v>0</v>
      </c>
      <c r="CF11" s="358">
        <f t="shared" si="66"/>
        <v>33</v>
      </c>
      <c r="CG11" s="359">
        <f t="shared" si="66"/>
        <v>33</v>
      </c>
    </row>
    <row r="12" spans="1:88" s="18" customFormat="1" ht="16.5" customHeight="1" x14ac:dyDescent="0.2">
      <c r="A12" s="404" t="s">
        <v>150</v>
      </c>
      <c r="B12" s="8" t="s">
        <v>55</v>
      </c>
      <c r="C12" s="129" t="s">
        <v>54</v>
      </c>
      <c r="D12" s="189">
        <v>6</v>
      </c>
      <c r="E12" s="160">
        <v>0.16216216216216217</v>
      </c>
      <c r="F12" s="112">
        <v>31</v>
      </c>
      <c r="G12" s="190">
        <v>0.83783783783783783</v>
      </c>
      <c r="H12" s="150">
        <v>37</v>
      </c>
      <c r="I12" s="121">
        <v>11.84</v>
      </c>
      <c r="J12" s="156">
        <v>6</v>
      </c>
      <c r="K12" s="145">
        <f t="shared" ref="K12:K29" si="67">IFERROR(J12/N12,0)</f>
        <v>0.16216216216216217</v>
      </c>
      <c r="L12" s="157">
        <v>31</v>
      </c>
      <c r="M12" s="146">
        <f t="shared" ref="M12:M29" si="68">IFERROR(L12/N12,0)</f>
        <v>0.83783783783783783</v>
      </c>
      <c r="N12" s="150">
        <f>SUM(J12,L12)</f>
        <v>37</v>
      </c>
      <c r="O12" s="121">
        <f>N12*0.32</f>
        <v>11.84</v>
      </c>
      <c r="P12" s="189">
        <v>6</v>
      </c>
      <c r="Q12" s="160">
        <f t="shared" ref="Q12:Q29" si="69">IFERROR(P12/T12,0)</f>
        <v>0.16216216216216217</v>
      </c>
      <c r="R12" s="112">
        <v>31</v>
      </c>
      <c r="S12" s="190">
        <f t="shared" ref="S12:S29" si="70">IFERROR(R12/T12,0)</f>
        <v>0.83783783783783783</v>
      </c>
      <c r="T12" s="150">
        <f>SUM(P12,R12)</f>
        <v>37</v>
      </c>
      <c r="U12" s="121">
        <f>T12*0.32</f>
        <v>11.84</v>
      </c>
      <c r="V12" s="272">
        <v>6</v>
      </c>
      <c r="W12" s="332">
        <f>IFERROR(V12/Z12,0)</f>
        <v>0.16216216216216217</v>
      </c>
      <c r="X12" s="259">
        <v>31</v>
      </c>
      <c r="Y12" s="338">
        <f>IFERROR(X12/Z12,0)</f>
        <v>0.83783783783783783</v>
      </c>
      <c r="Z12" s="150">
        <f>V12+X12</f>
        <v>37</v>
      </c>
      <c r="AA12" s="121">
        <v>11.84</v>
      </c>
      <c r="AB12" s="193">
        <v>6</v>
      </c>
      <c r="AC12" s="145">
        <f t="shared" ref="AC12:AC29" si="71">IFERROR(AB12/AF12,0)</f>
        <v>0.16216216216216217</v>
      </c>
      <c r="AD12" s="157">
        <v>31</v>
      </c>
      <c r="AE12" s="146">
        <f t="shared" ref="AE12:AE29" si="72">IFERROR(AD12/AF12,0)</f>
        <v>0.83783783783783783</v>
      </c>
      <c r="AF12" s="158">
        <f>SUM(AB12,AD12)</f>
        <v>37</v>
      </c>
      <c r="AG12" s="51">
        <f>AF12*0.32</f>
        <v>11.84</v>
      </c>
      <c r="AH12" s="193">
        <v>6</v>
      </c>
      <c r="AI12" s="145">
        <f t="shared" ref="AI12:AI29" si="73">IFERROR(AH12/AL12,0)</f>
        <v>0.16216216216216217</v>
      </c>
      <c r="AJ12" s="157">
        <v>31</v>
      </c>
      <c r="AK12" s="146">
        <f t="shared" ref="AK12:AK29" si="74">IFERROR(AJ12/AL12,0)</f>
        <v>0.83783783783783783</v>
      </c>
      <c r="AL12" s="158">
        <f>SUM(AH12,AJ12)</f>
        <v>37</v>
      </c>
      <c r="AM12" s="51">
        <f>AL12*0.32</f>
        <v>11.84</v>
      </c>
      <c r="AN12" s="189">
        <v>6</v>
      </c>
      <c r="AO12" s="160">
        <f t="shared" ref="AO12:AO29" si="75">IFERROR(AN12/AR12,0)</f>
        <v>0.16216216216216217</v>
      </c>
      <c r="AP12" s="112">
        <v>31</v>
      </c>
      <c r="AQ12" s="190">
        <f t="shared" ref="AQ12:AQ29" si="76">IFERROR(AP12/AR12,0)</f>
        <v>0.83783783783783783</v>
      </c>
      <c r="AR12" s="150">
        <f>SUM(AN12,AP12)</f>
        <v>37</v>
      </c>
      <c r="AS12" s="121">
        <f>AR12*0.32</f>
        <v>11.84</v>
      </c>
      <c r="AT12" s="189">
        <v>6</v>
      </c>
      <c r="AU12" s="160">
        <f t="shared" ref="AU12:AU29" si="77">IFERROR(AT12/AX12,0)</f>
        <v>0.16216216216216217</v>
      </c>
      <c r="AV12" s="112">
        <v>31</v>
      </c>
      <c r="AW12" s="190">
        <f t="shared" ref="AW12:AW29" si="78">IF(AX12=0,0,AV12/AX12)</f>
        <v>0.83783783783783783</v>
      </c>
      <c r="AX12" s="150">
        <f>SUM(AT12,AV12)</f>
        <v>37</v>
      </c>
      <c r="AY12" s="121">
        <f>AX12*0.32</f>
        <v>11.84</v>
      </c>
      <c r="AZ12" s="189">
        <v>6</v>
      </c>
      <c r="BA12" s="160">
        <f t="shared" ref="BA12:BA29" si="79">IFERROR(AZ12/BD12,0)</f>
        <v>0.16216216216216217</v>
      </c>
      <c r="BB12" s="112">
        <v>31</v>
      </c>
      <c r="BC12" s="190">
        <f t="shared" ref="BC12:BC29" si="80">IF(BD12=0,0,BB12/BD12)</f>
        <v>0.83783783783783783</v>
      </c>
      <c r="BD12" s="150">
        <f>SUM(AZ12,BB12)</f>
        <v>37</v>
      </c>
      <c r="BE12" s="122">
        <f>BD12*0.32</f>
        <v>11.84</v>
      </c>
      <c r="BF12" s="189"/>
      <c r="BG12" s="160">
        <f t="shared" ref="BG12:BG29" si="81">IFERROR(BF12/BJ12,0)</f>
        <v>0</v>
      </c>
      <c r="BH12" s="112"/>
      <c r="BI12" s="190">
        <f t="shared" ref="BI12:BI29" si="82">IF(BJ12=0,0,BH12/BJ12)</f>
        <v>0</v>
      </c>
      <c r="BJ12" s="150">
        <f>SUM(BF12,BH12)</f>
        <v>0</v>
      </c>
      <c r="BK12" s="121">
        <f>BJ12*0.32</f>
        <v>0</v>
      </c>
      <c r="BL12" s="189"/>
      <c r="BM12" s="160">
        <f t="shared" ref="BM12:BM29" si="83">IFERROR(BL12/BP12,0)</f>
        <v>0</v>
      </c>
      <c r="BN12" s="112"/>
      <c r="BO12" s="190">
        <f t="shared" ref="BO12:BO29" si="84">IF(BP12=0,0,BN12/BP12)</f>
        <v>0</v>
      </c>
      <c r="BP12" s="150">
        <f>SUM(BL12,BN12)</f>
        <v>0</v>
      </c>
      <c r="BQ12" s="121">
        <f>BP12*0.32</f>
        <v>0</v>
      </c>
      <c r="BR12" s="189"/>
      <c r="BS12" s="160">
        <f t="shared" ref="BS12:BS29" si="85">IFERROR(BR12/BV12,0)</f>
        <v>0</v>
      </c>
      <c r="BT12" s="112"/>
      <c r="BU12" s="190">
        <f t="shared" ref="BU12:BU29" si="86">IF(BV12=0,0,BT12/BV12)</f>
        <v>0</v>
      </c>
      <c r="BV12" s="150">
        <f>SUM(BR12,BT12)</f>
        <v>0</v>
      </c>
      <c r="BW12" s="121">
        <f>BV12*0.32</f>
        <v>0</v>
      </c>
      <c r="BX12" s="189"/>
      <c r="BY12" s="160">
        <f t="shared" ref="BY12:BY29" si="87">IFERROR(BX12/CB12,0)</f>
        <v>0</v>
      </c>
      <c r="BZ12" s="112"/>
      <c r="CA12" s="190">
        <f t="shared" ref="CA12:CA29" si="88">IF(CB12=0,0,BZ12/CB12)</f>
        <v>0</v>
      </c>
      <c r="CB12" s="150">
        <f>SUM(BX12,BZ12)</f>
        <v>0</v>
      </c>
      <c r="CC12" s="268">
        <f>CB12*0.32</f>
        <v>0</v>
      </c>
      <c r="CD12" s="224">
        <f t="shared" ref="CD12:CD29" si="89">BD12-AX12</f>
        <v>0</v>
      </c>
      <c r="CE12" s="223">
        <f t="shared" ref="CE12:CE29" si="90">BE12-AY12</f>
        <v>0</v>
      </c>
      <c r="CF12" s="224">
        <f t="shared" ref="CF12:CF29" si="91">BD12-N12</f>
        <v>0</v>
      </c>
      <c r="CG12" s="223">
        <f t="shared" ref="CG12:CG29" si="92">BE12-O12</f>
        <v>0</v>
      </c>
    </row>
    <row r="13" spans="1:88" s="18" customFormat="1" ht="16.5" customHeight="1" x14ac:dyDescent="0.2">
      <c r="A13" s="404"/>
      <c r="B13" s="8" t="s">
        <v>55</v>
      </c>
      <c r="C13" s="127" t="s">
        <v>56</v>
      </c>
      <c r="D13" s="184">
        <v>6</v>
      </c>
      <c r="E13" s="161">
        <v>0.17142857142857143</v>
      </c>
      <c r="F13" s="113">
        <v>29</v>
      </c>
      <c r="G13" s="185">
        <v>0.82857142857142863</v>
      </c>
      <c r="H13" s="151">
        <v>35</v>
      </c>
      <c r="I13" s="51">
        <v>9.4500000000000011</v>
      </c>
      <c r="J13" s="88">
        <v>6</v>
      </c>
      <c r="K13" s="140">
        <f t="shared" si="67"/>
        <v>0.17142857142857143</v>
      </c>
      <c r="L13" s="87">
        <v>29</v>
      </c>
      <c r="M13" s="143">
        <f t="shared" si="68"/>
        <v>0.82857142857142863</v>
      </c>
      <c r="N13" s="151">
        <f t="shared" ref="N13:N29" si="93">SUM(J13,L13)</f>
        <v>35</v>
      </c>
      <c r="O13" s="51">
        <f>N13*0.27</f>
        <v>9.4500000000000011</v>
      </c>
      <c r="P13" s="184">
        <v>6</v>
      </c>
      <c r="Q13" s="161">
        <f t="shared" si="69"/>
        <v>0.17142857142857143</v>
      </c>
      <c r="R13" s="113">
        <v>29</v>
      </c>
      <c r="S13" s="185">
        <f t="shared" si="70"/>
        <v>0.82857142857142863</v>
      </c>
      <c r="T13" s="151">
        <f t="shared" ref="T13:T29" si="94">SUM(P13,R13)</f>
        <v>35</v>
      </c>
      <c r="U13" s="51">
        <f>T13*0.27</f>
        <v>9.4500000000000011</v>
      </c>
      <c r="V13" s="272">
        <v>6</v>
      </c>
      <c r="W13" s="332">
        <f t="shared" ref="W13:W23" si="95">IFERROR(V13/Z13,0)</f>
        <v>0.17647058823529413</v>
      </c>
      <c r="X13" s="259">
        <v>28</v>
      </c>
      <c r="Y13" s="338">
        <f t="shared" ref="Y13:Y23" si="96">IFERROR(X13/Z13,0)</f>
        <v>0.82352941176470584</v>
      </c>
      <c r="Z13" s="151">
        <f t="shared" ref="Z13:Z29" si="97">V13+X13</f>
        <v>34</v>
      </c>
      <c r="AA13" s="51">
        <v>9.18</v>
      </c>
      <c r="AB13" s="186">
        <v>6</v>
      </c>
      <c r="AC13" s="140">
        <f t="shared" si="71"/>
        <v>0.17647058823529413</v>
      </c>
      <c r="AD13" s="87">
        <v>28</v>
      </c>
      <c r="AE13" s="143">
        <f t="shared" si="72"/>
        <v>0.82352941176470584</v>
      </c>
      <c r="AF13" s="158">
        <f t="shared" ref="AF13:AF29" si="98">SUM(AB13,AD13)</f>
        <v>34</v>
      </c>
      <c r="AG13" s="51">
        <f>AF13*0.27</f>
        <v>9.18</v>
      </c>
      <c r="AH13" s="186">
        <v>6</v>
      </c>
      <c r="AI13" s="140">
        <f t="shared" si="73"/>
        <v>0.17647058823529413</v>
      </c>
      <c r="AJ13" s="87">
        <v>28</v>
      </c>
      <c r="AK13" s="143">
        <f t="shared" si="74"/>
        <v>0.82352941176470584</v>
      </c>
      <c r="AL13" s="158">
        <f t="shared" ref="AL13:AL29" si="99">SUM(AH13,AJ13)</f>
        <v>34</v>
      </c>
      <c r="AM13" s="51">
        <f>AL13*0.27</f>
        <v>9.18</v>
      </c>
      <c r="AN13" s="184">
        <v>6</v>
      </c>
      <c r="AO13" s="161">
        <f t="shared" si="75"/>
        <v>0.17647058823529413</v>
      </c>
      <c r="AP13" s="113">
        <v>28</v>
      </c>
      <c r="AQ13" s="185">
        <f t="shared" si="76"/>
        <v>0.82352941176470584</v>
      </c>
      <c r="AR13" s="151">
        <f t="shared" ref="AR13:AR29" si="100">SUM(AN13,AP13)</f>
        <v>34</v>
      </c>
      <c r="AS13" s="51">
        <f>AR13*0.27</f>
        <v>9.18</v>
      </c>
      <c r="AT13" s="184">
        <v>6</v>
      </c>
      <c r="AU13" s="161">
        <f t="shared" si="77"/>
        <v>0.17647058823529413</v>
      </c>
      <c r="AV13" s="113">
        <v>28</v>
      </c>
      <c r="AW13" s="185">
        <f t="shared" si="78"/>
        <v>0.82352941176470584</v>
      </c>
      <c r="AX13" s="151">
        <f t="shared" ref="AX13:AX29" si="101">SUM(AT13,AV13)</f>
        <v>34</v>
      </c>
      <c r="AY13" s="51">
        <f>AX13*0.27</f>
        <v>9.18</v>
      </c>
      <c r="AZ13" s="184">
        <v>6</v>
      </c>
      <c r="BA13" s="161">
        <f t="shared" si="79"/>
        <v>0.17647058823529413</v>
      </c>
      <c r="BB13" s="113">
        <v>28</v>
      </c>
      <c r="BC13" s="185">
        <f t="shared" si="80"/>
        <v>0.82352941176470584</v>
      </c>
      <c r="BD13" s="151">
        <f t="shared" ref="BD13:BD29" si="102">SUM(AZ13,BB13)</f>
        <v>34</v>
      </c>
      <c r="BE13" s="123">
        <f>BD13*0.27</f>
        <v>9.18</v>
      </c>
      <c r="BF13" s="184"/>
      <c r="BG13" s="161">
        <f t="shared" si="81"/>
        <v>0</v>
      </c>
      <c r="BH13" s="113"/>
      <c r="BI13" s="185">
        <f t="shared" si="82"/>
        <v>0</v>
      </c>
      <c r="BJ13" s="151">
        <f t="shared" ref="BJ13:BJ29" si="103">SUM(BF13,BH13)</f>
        <v>0</v>
      </c>
      <c r="BK13" s="51">
        <f>BJ13*0.27</f>
        <v>0</v>
      </c>
      <c r="BL13" s="184"/>
      <c r="BM13" s="161">
        <f t="shared" si="83"/>
        <v>0</v>
      </c>
      <c r="BN13" s="113"/>
      <c r="BO13" s="185">
        <f t="shared" si="84"/>
        <v>0</v>
      </c>
      <c r="BP13" s="151">
        <f t="shared" ref="BP13:BP29" si="104">SUM(BL13,BN13)</f>
        <v>0</v>
      </c>
      <c r="BQ13" s="51">
        <f>BP13*0.27</f>
        <v>0</v>
      </c>
      <c r="BR13" s="184"/>
      <c r="BS13" s="161">
        <f t="shared" si="85"/>
        <v>0</v>
      </c>
      <c r="BT13" s="113"/>
      <c r="BU13" s="185">
        <f t="shared" si="86"/>
        <v>0</v>
      </c>
      <c r="BV13" s="151">
        <f t="shared" ref="BV13:BV29" si="105">SUM(BR13,BT13)</f>
        <v>0</v>
      </c>
      <c r="BW13" s="51">
        <f>BV13*0.27</f>
        <v>0</v>
      </c>
      <c r="BX13" s="184"/>
      <c r="BY13" s="161">
        <f t="shared" si="87"/>
        <v>0</v>
      </c>
      <c r="BZ13" s="113"/>
      <c r="CA13" s="185">
        <f t="shared" si="88"/>
        <v>0</v>
      </c>
      <c r="CB13" s="151">
        <f t="shared" ref="CB13:CB29" si="106">SUM(BX13,BZ13)</f>
        <v>0</v>
      </c>
      <c r="CC13" s="269">
        <f>CB13*0.27</f>
        <v>0</v>
      </c>
      <c r="CD13" s="222">
        <f t="shared" si="89"/>
        <v>0</v>
      </c>
      <c r="CE13" s="223">
        <f t="shared" si="90"/>
        <v>0</v>
      </c>
      <c r="CF13" s="222">
        <f t="shared" si="91"/>
        <v>-1</v>
      </c>
      <c r="CG13" s="223">
        <f t="shared" si="92"/>
        <v>-0.27000000000000135</v>
      </c>
    </row>
    <row r="14" spans="1:88" s="18" customFormat="1" ht="16.5" customHeight="1" x14ac:dyDescent="0.2">
      <c r="A14" s="404"/>
      <c r="B14" s="8" t="s">
        <v>55</v>
      </c>
      <c r="C14" s="127" t="s">
        <v>57</v>
      </c>
      <c r="D14" s="184">
        <v>7</v>
      </c>
      <c r="E14" s="161">
        <v>0.2</v>
      </c>
      <c r="F14" s="113">
        <v>28</v>
      </c>
      <c r="G14" s="185">
        <v>0.8</v>
      </c>
      <c r="H14" s="151">
        <v>35</v>
      </c>
      <c r="I14" s="51">
        <v>7.7</v>
      </c>
      <c r="J14" s="88">
        <v>7</v>
      </c>
      <c r="K14" s="140">
        <f t="shared" si="67"/>
        <v>0.2</v>
      </c>
      <c r="L14" s="87">
        <v>28</v>
      </c>
      <c r="M14" s="143">
        <f t="shared" si="68"/>
        <v>0.8</v>
      </c>
      <c r="N14" s="151">
        <f t="shared" si="93"/>
        <v>35</v>
      </c>
      <c r="O14" s="51">
        <f>N14*0.22</f>
        <v>7.7</v>
      </c>
      <c r="P14" s="184">
        <v>7</v>
      </c>
      <c r="Q14" s="161">
        <f t="shared" si="69"/>
        <v>0.19444444444444445</v>
      </c>
      <c r="R14" s="113">
        <v>29</v>
      </c>
      <c r="S14" s="185">
        <f t="shared" si="70"/>
        <v>0.80555555555555558</v>
      </c>
      <c r="T14" s="151">
        <f t="shared" si="94"/>
        <v>36</v>
      </c>
      <c r="U14" s="51">
        <f>T14*0.22</f>
        <v>7.92</v>
      </c>
      <c r="V14" s="272">
        <v>7</v>
      </c>
      <c r="W14" s="332">
        <f t="shared" si="95"/>
        <v>0.19444444444444445</v>
      </c>
      <c r="X14" s="259">
        <v>29</v>
      </c>
      <c r="Y14" s="338">
        <f t="shared" si="96"/>
        <v>0.80555555555555558</v>
      </c>
      <c r="Z14" s="151">
        <f t="shared" si="97"/>
        <v>36</v>
      </c>
      <c r="AA14" s="51">
        <v>7.92</v>
      </c>
      <c r="AB14" s="186">
        <v>7</v>
      </c>
      <c r="AC14" s="140">
        <f t="shared" si="71"/>
        <v>0.19444444444444445</v>
      </c>
      <c r="AD14" s="87">
        <v>29</v>
      </c>
      <c r="AE14" s="143">
        <f t="shared" si="72"/>
        <v>0.80555555555555558</v>
      </c>
      <c r="AF14" s="158">
        <f t="shared" si="98"/>
        <v>36</v>
      </c>
      <c r="AG14" s="51">
        <f>AF14*0.22</f>
        <v>7.92</v>
      </c>
      <c r="AH14" s="186">
        <v>7</v>
      </c>
      <c r="AI14" s="140">
        <f t="shared" si="73"/>
        <v>0.19444444444444445</v>
      </c>
      <c r="AJ14" s="87">
        <v>29</v>
      </c>
      <c r="AK14" s="143">
        <f t="shared" si="74"/>
        <v>0.80555555555555558</v>
      </c>
      <c r="AL14" s="158">
        <f t="shared" si="99"/>
        <v>36</v>
      </c>
      <c r="AM14" s="51">
        <f>AL14*0.22</f>
        <v>7.92</v>
      </c>
      <c r="AN14" s="184">
        <v>7</v>
      </c>
      <c r="AO14" s="161">
        <f t="shared" si="75"/>
        <v>0.19444444444444445</v>
      </c>
      <c r="AP14" s="113">
        <v>29</v>
      </c>
      <c r="AQ14" s="185">
        <f t="shared" si="76"/>
        <v>0.80555555555555558</v>
      </c>
      <c r="AR14" s="151">
        <f t="shared" si="100"/>
        <v>36</v>
      </c>
      <c r="AS14" s="51">
        <f>AR14*0.22</f>
        <v>7.92</v>
      </c>
      <c r="AT14" s="184">
        <v>7</v>
      </c>
      <c r="AU14" s="161">
        <f t="shared" si="77"/>
        <v>0.19444444444444445</v>
      </c>
      <c r="AV14" s="113">
        <v>29</v>
      </c>
      <c r="AW14" s="185">
        <f t="shared" si="78"/>
        <v>0.80555555555555558</v>
      </c>
      <c r="AX14" s="151">
        <f t="shared" si="101"/>
        <v>36</v>
      </c>
      <c r="AY14" s="51">
        <f>AX14*0.22</f>
        <v>7.92</v>
      </c>
      <c r="AZ14" s="184">
        <v>7</v>
      </c>
      <c r="BA14" s="161">
        <f t="shared" si="79"/>
        <v>0.2</v>
      </c>
      <c r="BB14" s="113">
        <v>28</v>
      </c>
      <c r="BC14" s="185">
        <f t="shared" si="80"/>
        <v>0.8</v>
      </c>
      <c r="BD14" s="151">
        <f t="shared" si="102"/>
        <v>35</v>
      </c>
      <c r="BE14" s="123">
        <f>BD14*0.22</f>
        <v>7.7</v>
      </c>
      <c r="BF14" s="184"/>
      <c r="BG14" s="161">
        <f t="shared" si="81"/>
        <v>0</v>
      </c>
      <c r="BH14" s="113"/>
      <c r="BI14" s="185">
        <f t="shared" si="82"/>
        <v>0</v>
      </c>
      <c r="BJ14" s="151">
        <f t="shared" si="103"/>
        <v>0</v>
      </c>
      <c r="BK14" s="51">
        <f>BJ14*0.22</f>
        <v>0</v>
      </c>
      <c r="BL14" s="184"/>
      <c r="BM14" s="161">
        <f t="shared" si="83"/>
        <v>0</v>
      </c>
      <c r="BN14" s="113"/>
      <c r="BO14" s="185">
        <f t="shared" si="84"/>
        <v>0</v>
      </c>
      <c r="BP14" s="151">
        <f t="shared" si="104"/>
        <v>0</v>
      </c>
      <c r="BQ14" s="51">
        <f>BP14*0.22</f>
        <v>0</v>
      </c>
      <c r="BR14" s="184"/>
      <c r="BS14" s="161">
        <f t="shared" si="85"/>
        <v>0</v>
      </c>
      <c r="BT14" s="113"/>
      <c r="BU14" s="185">
        <f t="shared" si="86"/>
        <v>0</v>
      </c>
      <c r="BV14" s="151">
        <f t="shared" si="105"/>
        <v>0</v>
      </c>
      <c r="BW14" s="51">
        <f>BV14*0.22</f>
        <v>0</v>
      </c>
      <c r="BX14" s="184"/>
      <c r="BY14" s="161">
        <f t="shared" si="87"/>
        <v>0</v>
      </c>
      <c r="BZ14" s="113"/>
      <c r="CA14" s="185">
        <f t="shared" si="88"/>
        <v>0</v>
      </c>
      <c r="CB14" s="151">
        <f t="shared" si="106"/>
        <v>0</v>
      </c>
      <c r="CC14" s="269">
        <f>CB14*0.22</f>
        <v>0</v>
      </c>
      <c r="CD14" s="222">
        <f t="shared" si="89"/>
        <v>-1</v>
      </c>
      <c r="CE14" s="223">
        <f t="shared" si="90"/>
        <v>-0.21999999999999975</v>
      </c>
      <c r="CF14" s="222">
        <f t="shared" si="91"/>
        <v>0</v>
      </c>
      <c r="CG14" s="223">
        <f t="shared" si="92"/>
        <v>0</v>
      </c>
    </row>
    <row r="15" spans="1:88" s="18" customFormat="1" ht="16.5" customHeight="1" x14ac:dyDescent="0.2">
      <c r="A15" s="404"/>
      <c r="B15" s="8" t="s">
        <v>55</v>
      </c>
      <c r="C15" s="127" t="s">
        <v>58</v>
      </c>
      <c r="D15" s="184">
        <v>9</v>
      </c>
      <c r="E15" s="161">
        <v>0.29032258064516131</v>
      </c>
      <c r="F15" s="113">
        <v>22</v>
      </c>
      <c r="G15" s="185">
        <v>0.70967741935483875</v>
      </c>
      <c r="H15" s="151">
        <v>31</v>
      </c>
      <c r="I15" s="51">
        <v>4.96</v>
      </c>
      <c r="J15" s="88">
        <v>9</v>
      </c>
      <c r="K15" s="140">
        <f t="shared" si="67"/>
        <v>0.29032258064516131</v>
      </c>
      <c r="L15" s="87">
        <v>22</v>
      </c>
      <c r="M15" s="143">
        <f t="shared" si="68"/>
        <v>0.70967741935483875</v>
      </c>
      <c r="N15" s="151">
        <f t="shared" si="93"/>
        <v>31</v>
      </c>
      <c r="O15" s="51">
        <f>N15*0.16</f>
        <v>4.96</v>
      </c>
      <c r="P15" s="184">
        <v>10</v>
      </c>
      <c r="Q15" s="161">
        <f t="shared" si="69"/>
        <v>0.30303030303030304</v>
      </c>
      <c r="R15" s="113">
        <v>23</v>
      </c>
      <c r="S15" s="185">
        <f t="shared" si="70"/>
        <v>0.69696969696969702</v>
      </c>
      <c r="T15" s="151">
        <f t="shared" si="94"/>
        <v>33</v>
      </c>
      <c r="U15" s="51">
        <f>T15*0.16</f>
        <v>5.28</v>
      </c>
      <c r="V15" s="272">
        <v>10</v>
      </c>
      <c r="W15" s="332">
        <f t="shared" si="95"/>
        <v>0.32258064516129031</v>
      </c>
      <c r="X15" s="259">
        <v>21</v>
      </c>
      <c r="Y15" s="338">
        <f t="shared" si="96"/>
        <v>0.67741935483870963</v>
      </c>
      <c r="Z15" s="151">
        <f t="shared" si="97"/>
        <v>31</v>
      </c>
      <c r="AA15" s="51">
        <v>4.96</v>
      </c>
      <c r="AB15" s="186">
        <v>10</v>
      </c>
      <c r="AC15" s="140">
        <f t="shared" si="71"/>
        <v>0.32258064516129031</v>
      </c>
      <c r="AD15" s="87">
        <v>21</v>
      </c>
      <c r="AE15" s="143">
        <f t="shared" si="72"/>
        <v>0.67741935483870963</v>
      </c>
      <c r="AF15" s="158">
        <f t="shared" si="98"/>
        <v>31</v>
      </c>
      <c r="AG15" s="51">
        <f>AF15*0.16</f>
        <v>4.96</v>
      </c>
      <c r="AH15" s="186">
        <v>10</v>
      </c>
      <c r="AI15" s="140">
        <f t="shared" si="73"/>
        <v>0.32258064516129031</v>
      </c>
      <c r="AJ15" s="87">
        <v>21</v>
      </c>
      <c r="AK15" s="143">
        <f t="shared" si="74"/>
        <v>0.67741935483870963</v>
      </c>
      <c r="AL15" s="158">
        <f t="shared" si="99"/>
        <v>31</v>
      </c>
      <c r="AM15" s="51">
        <f>AL15*0.16</f>
        <v>4.96</v>
      </c>
      <c r="AN15" s="184">
        <v>10</v>
      </c>
      <c r="AO15" s="161">
        <f t="shared" si="75"/>
        <v>0.32258064516129031</v>
      </c>
      <c r="AP15" s="113">
        <v>21</v>
      </c>
      <c r="AQ15" s="185">
        <f t="shared" si="76"/>
        <v>0.67741935483870963</v>
      </c>
      <c r="AR15" s="151">
        <f t="shared" si="100"/>
        <v>31</v>
      </c>
      <c r="AS15" s="51">
        <f>AR15*0.16</f>
        <v>4.96</v>
      </c>
      <c r="AT15" s="184">
        <v>10</v>
      </c>
      <c r="AU15" s="161">
        <f t="shared" si="77"/>
        <v>0.32258064516129031</v>
      </c>
      <c r="AV15" s="113">
        <v>21</v>
      </c>
      <c r="AW15" s="185">
        <f t="shared" si="78"/>
        <v>0.67741935483870963</v>
      </c>
      <c r="AX15" s="151">
        <f t="shared" si="101"/>
        <v>31</v>
      </c>
      <c r="AY15" s="51">
        <f>AX15*0.16</f>
        <v>4.96</v>
      </c>
      <c r="AZ15" s="184">
        <v>9</v>
      </c>
      <c r="BA15" s="161">
        <f t="shared" si="79"/>
        <v>0.33333333333333331</v>
      </c>
      <c r="BB15" s="113">
        <v>18</v>
      </c>
      <c r="BC15" s="185">
        <f t="shared" si="80"/>
        <v>0.66666666666666663</v>
      </c>
      <c r="BD15" s="151">
        <f t="shared" si="102"/>
        <v>27</v>
      </c>
      <c r="BE15" s="123">
        <f>BD15*0.16</f>
        <v>4.32</v>
      </c>
      <c r="BF15" s="184"/>
      <c r="BG15" s="161">
        <f t="shared" si="81"/>
        <v>0</v>
      </c>
      <c r="BH15" s="113"/>
      <c r="BI15" s="185">
        <f t="shared" si="82"/>
        <v>0</v>
      </c>
      <c r="BJ15" s="151">
        <f t="shared" si="103"/>
        <v>0</v>
      </c>
      <c r="BK15" s="51">
        <f>BJ15*0.16</f>
        <v>0</v>
      </c>
      <c r="BL15" s="184"/>
      <c r="BM15" s="161">
        <f t="shared" si="83"/>
        <v>0</v>
      </c>
      <c r="BN15" s="113"/>
      <c r="BO15" s="185">
        <f t="shared" si="84"/>
        <v>0</v>
      </c>
      <c r="BP15" s="151">
        <f t="shared" si="104"/>
        <v>0</v>
      </c>
      <c r="BQ15" s="51">
        <f>BP15*0.16</f>
        <v>0</v>
      </c>
      <c r="BR15" s="184"/>
      <c r="BS15" s="161">
        <f t="shared" si="85"/>
        <v>0</v>
      </c>
      <c r="BT15" s="113"/>
      <c r="BU15" s="185">
        <f t="shared" si="86"/>
        <v>0</v>
      </c>
      <c r="BV15" s="151">
        <f t="shared" si="105"/>
        <v>0</v>
      </c>
      <c r="BW15" s="51">
        <f>BV15*0.16</f>
        <v>0</v>
      </c>
      <c r="BX15" s="184"/>
      <c r="BY15" s="161">
        <f t="shared" si="87"/>
        <v>0</v>
      </c>
      <c r="BZ15" s="113"/>
      <c r="CA15" s="185">
        <f t="shared" si="88"/>
        <v>0</v>
      </c>
      <c r="CB15" s="151">
        <f t="shared" si="106"/>
        <v>0</v>
      </c>
      <c r="CC15" s="269">
        <f>CB15*0.16</f>
        <v>0</v>
      </c>
      <c r="CD15" s="222">
        <f t="shared" si="89"/>
        <v>-4</v>
      </c>
      <c r="CE15" s="223">
        <f t="shared" si="90"/>
        <v>-0.63999999999999968</v>
      </c>
      <c r="CF15" s="222">
        <f t="shared" si="91"/>
        <v>-4</v>
      </c>
      <c r="CG15" s="223">
        <f t="shared" si="92"/>
        <v>-0.63999999999999968</v>
      </c>
    </row>
    <row r="16" spans="1:88" s="18" customFormat="1" ht="16.5" customHeight="1" x14ac:dyDescent="0.2">
      <c r="A16" s="404"/>
      <c r="B16" s="8" t="s">
        <v>55</v>
      </c>
      <c r="C16" s="127" t="s">
        <v>163</v>
      </c>
      <c r="D16" s="184">
        <v>0</v>
      </c>
      <c r="E16" s="161">
        <v>0</v>
      </c>
      <c r="F16" s="113">
        <v>0</v>
      </c>
      <c r="G16" s="185">
        <v>0</v>
      </c>
      <c r="H16" s="151">
        <v>0</v>
      </c>
      <c r="I16" s="51">
        <v>0</v>
      </c>
      <c r="J16" s="88">
        <v>0</v>
      </c>
      <c r="K16" s="140">
        <f t="shared" si="67"/>
        <v>0</v>
      </c>
      <c r="L16" s="87">
        <v>0</v>
      </c>
      <c r="M16" s="143">
        <f t="shared" si="68"/>
        <v>0</v>
      </c>
      <c r="N16" s="151">
        <f t="shared" si="93"/>
        <v>0</v>
      </c>
      <c r="O16" s="51">
        <f>N16*0.11</f>
        <v>0</v>
      </c>
      <c r="P16" s="184">
        <v>0</v>
      </c>
      <c r="Q16" s="161">
        <f t="shared" si="69"/>
        <v>0</v>
      </c>
      <c r="R16" s="113">
        <v>0</v>
      </c>
      <c r="S16" s="185">
        <f t="shared" si="70"/>
        <v>0</v>
      </c>
      <c r="T16" s="151">
        <f t="shared" si="94"/>
        <v>0</v>
      </c>
      <c r="U16" s="51">
        <f>T16*0.11</f>
        <v>0</v>
      </c>
      <c r="V16" s="272">
        <v>0</v>
      </c>
      <c r="W16" s="332">
        <f t="shared" si="95"/>
        <v>0</v>
      </c>
      <c r="X16" s="259">
        <v>0</v>
      </c>
      <c r="Y16" s="338">
        <f t="shared" si="96"/>
        <v>0</v>
      </c>
      <c r="Z16" s="151">
        <f t="shared" si="97"/>
        <v>0</v>
      </c>
      <c r="AA16" s="51">
        <v>0</v>
      </c>
      <c r="AB16" s="186">
        <v>0</v>
      </c>
      <c r="AC16" s="140">
        <f t="shared" si="71"/>
        <v>0</v>
      </c>
      <c r="AD16" s="87">
        <v>0</v>
      </c>
      <c r="AE16" s="143">
        <f t="shared" si="72"/>
        <v>0</v>
      </c>
      <c r="AF16" s="158">
        <f t="shared" si="98"/>
        <v>0</v>
      </c>
      <c r="AG16" s="51">
        <f>AF16*0.11</f>
        <v>0</v>
      </c>
      <c r="AH16" s="186">
        <v>0</v>
      </c>
      <c r="AI16" s="140">
        <f t="shared" si="73"/>
        <v>0</v>
      </c>
      <c r="AJ16" s="87">
        <v>0</v>
      </c>
      <c r="AK16" s="143">
        <f t="shared" si="74"/>
        <v>0</v>
      </c>
      <c r="AL16" s="158">
        <f t="shared" si="99"/>
        <v>0</v>
      </c>
      <c r="AM16" s="51">
        <f>AL16*0.11</f>
        <v>0</v>
      </c>
      <c r="AN16" s="184">
        <v>0</v>
      </c>
      <c r="AO16" s="161">
        <f t="shared" si="75"/>
        <v>0</v>
      </c>
      <c r="AP16" s="113">
        <v>0</v>
      </c>
      <c r="AQ16" s="185">
        <f t="shared" si="76"/>
        <v>0</v>
      </c>
      <c r="AR16" s="151">
        <f t="shared" si="100"/>
        <v>0</v>
      </c>
      <c r="AS16" s="51">
        <f>AR16*0.11</f>
        <v>0</v>
      </c>
      <c r="AT16" s="184">
        <v>0</v>
      </c>
      <c r="AU16" s="161">
        <f t="shared" si="77"/>
        <v>0</v>
      </c>
      <c r="AV16" s="113">
        <v>0</v>
      </c>
      <c r="AW16" s="185">
        <f t="shared" si="78"/>
        <v>0</v>
      </c>
      <c r="AX16" s="151">
        <f t="shared" si="101"/>
        <v>0</v>
      </c>
      <c r="AY16" s="51">
        <f>AX16*0.11</f>
        <v>0</v>
      </c>
      <c r="AZ16" s="184">
        <v>0</v>
      </c>
      <c r="BA16" s="161">
        <f t="shared" si="79"/>
        <v>0</v>
      </c>
      <c r="BB16" s="113">
        <v>0</v>
      </c>
      <c r="BC16" s="185">
        <f t="shared" si="80"/>
        <v>0</v>
      </c>
      <c r="BD16" s="151">
        <f t="shared" si="102"/>
        <v>0</v>
      </c>
      <c r="BE16" s="123">
        <f>BD16*0.11</f>
        <v>0</v>
      </c>
      <c r="BF16" s="184"/>
      <c r="BG16" s="161">
        <f t="shared" si="81"/>
        <v>0</v>
      </c>
      <c r="BH16" s="113"/>
      <c r="BI16" s="185">
        <f t="shared" si="82"/>
        <v>0</v>
      </c>
      <c r="BJ16" s="151">
        <f t="shared" si="103"/>
        <v>0</v>
      </c>
      <c r="BK16" s="51">
        <f>BJ16*0.11</f>
        <v>0</v>
      </c>
      <c r="BL16" s="184"/>
      <c r="BM16" s="161">
        <f t="shared" si="83"/>
        <v>0</v>
      </c>
      <c r="BN16" s="113"/>
      <c r="BO16" s="185">
        <f t="shared" si="84"/>
        <v>0</v>
      </c>
      <c r="BP16" s="151">
        <f t="shared" si="104"/>
        <v>0</v>
      </c>
      <c r="BQ16" s="51">
        <f>BP16*0.11</f>
        <v>0</v>
      </c>
      <c r="BR16" s="184"/>
      <c r="BS16" s="161">
        <f t="shared" si="85"/>
        <v>0</v>
      </c>
      <c r="BT16" s="113"/>
      <c r="BU16" s="185">
        <f t="shared" si="86"/>
        <v>0</v>
      </c>
      <c r="BV16" s="151">
        <f t="shared" si="105"/>
        <v>0</v>
      </c>
      <c r="BW16" s="51">
        <f>BV16*0.11</f>
        <v>0</v>
      </c>
      <c r="BX16" s="184"/>
      <c r="BY16" s="161">
        <f t="shared" si="87"/>
        <v>0</v>
      </c>
      <c r="BZ16" s="113"/>
      <c r="CA16" s="185">
        <f t="shared" si="88"/>
        <v>0</v>
      </c>
      <c r="CB16" s="151">
        <f t="shared" si="106"/>
        <v>0</v>
      </c>
      <c r="CC16" s="269">
        <f>CB16*0.11</f>
        <v>0</v>
      </c>
      <c r="CD16" s="222">
        <f t="shared" si="89"/>
        <v>0</v>
      </c>
      <c r="CE16" s="223">
        <f t="shared" si="90"/>
        <v>0</v>
      </c>
      <c r="CF16" s="222">
        <f t="shared" si="91"/>
        <v>0</v>
      </c>
      <c r="CG16" s="223">
        <f t="shared" si="92"/>
        <v>0</v>
      </c>
    </row>
    <row r="17" spans="1:88" s="18" customFormat="1" ht="16.5" customHeight="1" x14ac:dyDescent="0.2">
      <c r="A17" s="404"/>
      <c r="B17" s="8" t="s">
        <v>59</v>
      </c>
      <c r="C17" s="127" t="s">
        <v>50</v>
      </c>
      <c r="D17" s="184">
        <v>21</v>
      </c>
      <c r="E17" s="161">
        <v>0.55263157894736847</v>
      </c>
      <c r="F17" s="113">
        <v>17</v>
      </c>
      <c r="G17" s="185">
        <v>0.44736842105263158</v>
      </c>
      <c r="H17" s="151">
        <v>38</v>
      </c>
      <c r="I17" s="51">
        <v>38</v>
      </c>
      <c r="J17" s="88">
        <v>20</v>
      </c>
      <c r="K17" s="140">
        <f t="shared" si="67"/>
        <v>0.54054054054054057</v>
      </c>
      <c r="L17" s="87">
        <v>17</v>
      </c>
      <c r="M17" s="143">
        <f t="shared" si="68"/>
        <v>0.45945945945945948</v>
      </c>
      <c r="N17" s="151">
        <f t="shared" si="93"/>
        <v>37</v>
      </c>
      <c r="O17" s="51">
        <f>N17</f>
        <v>37</v>
      </c>
      <c r="P17" s="184">
        <v>20</v>
      </c>
      <c r="Q17" s="161">
        <f t="shared" si="69"/>
        <v>0.54054054054054057</v>
      </c>
      <c r="R17" s="113">
        <v>17</v>
      </c>
      <c r="S17" s="185">
        <f t="shared" si="70"/>
        <v>0.45945945945945948</v>
      </c>
      <c r="T17" s="151">
        <f t="shared" si="94"/>
        <v>37</v>
      </c>
      <c r="U17" s="51">
        <f>T17</f>
        <v>37</v>
      </c>
      <c r="V17" s="272">
        <v>19</v>
      </c>
      <c r="W17" s="332">
        <f t="shared" si="95"/>
        <v>0.52777777777777779</v>
      </c>
      <c r="X17" s="259">
        <v>17</v>
      </c>
      <c r="Y17" s="338">
        <f t="shared" si="96"/>
        <v>0.47222222222222221</v>
      </c>
      <c r="Z17" s="151">
        <f t="shared" si="97"/>
        <v>36</v>
      </c>
      <c r="AA17" s="51">
        <v>36</v>
      </c>
      <c r="AB17" s="186">
        <v>19</v>
      </c>
      <c r="AC17" s="140">
        <f t="shared" si="71"/>
        <v>0.52777777777777779</v>
      </c>
      <c r="AD17" s="87">
        <v>17</v>
      </c>
      <c r="AE17" s="143">
        <f t="shared" si="72"/>
        <v>0.47222222222222221</v>
      </c>
      <c r="AF17" s="158">
        <f t="shared" si="98"/>
        <v>36</v>
      </c>
      <c r="AG17" s="51">
        <f>AF17</f>
        <v>36</v>
      </c>
      <c r="AH17" s="186">
        <v>19</v>
      </c>
      <c r="AI17" s="140">
        <f t="shared" si="73"/>
        <v>0.52777777777777779</v>
      </c>
      <c r="AJ17" s="87">
        <v>17</v>
      </c>
      <c r="AK17" s="143">
        <f t="shared" si="74"/>
        <v>0.47222222222222221</v>
      </c>
      <c r="AL17" s="158">
        <f t="shared" si="99"/>
        <v>36</v>
      </c>
      <c r="AM17" s="51">
        <f>AL17</f>
        <v>36</v>
      </c>
      <c r="AN17" s="184">
        <v>19</v>
      </c>
      <c r="AO17" s="161">
        <f t="shared" si="75"/>
        <v>0.52777777777777779</v>
      </c>
      <c r="AP17" s="113">
        <v>17</v>
      </c>
      <c r="AQ17" s="185">
        <f t="shared" si="76"/>
        <v>0.47222222222222221</v>
      </c>
      <c r="AR17" s="151">
        <f t="shared" si="100"/>
        <v>36</v>
      </c>
      <c r="AS17" s="51">
        <f>AR17</f>
        <v>36</v>
      </c>
      <c r="AT17" s="184">
        <v>19</v>
      </c>
      <c r="AU17" s="161">
        <f t="shared" si="77"/>
        <v>0.52777777777777779</v>
      </c>
      <c r="AV17" s="113">
        <v>17</v>
      </c>
      <c r="AW17" s="185">
        <f t="shared" si="78"/>
        <v>0.47222222222222221</v>
      </c>
      <c r="AX17" s="151">
        <f t="shared" si="101"/>
        <v>36</v>
      </c>
      <c r="AY17" s="51">
        <f>AX17</f>
        <v>36</v>
      </c>
      <c r="AZ17" s="184">
        <v>19</v>
      </c>
      <c r="BA17" s="161">
        <f t="shared" si="79"/>
        <v>0.52777777777777779</v>
      </c>
      <c r="BB17" s="113">
        <v>17</v>
      </c>
      <c r="BC17" s="185">
        <f t="shared" si="80"/>
        <v>0.47222222222222221</v>
      </c>
      <c r="BD17" s="151">
        <f t="shared" si="102"/>
        <v>36</v>
      </c>
      <c r="BE17" s="123">
        <f>BD17</f>
        <v>36</v>
      </c>
      <c r="BF17" s="184"/>
      <c r="BG17" s="161">
        <f t="shared" si="81"/>
        <v>0</v>
      </c>
      <c r="BH17" s="113"/>
      <c r="BI17" s="185">
        <f t="shared" si="82"/>
        <v>0</v>
      </c>
      <c r="BJ17" s="151">
        <f t="shared" si="103"/>
        <v>0</v>
      </c>
      <c r="BK17" s="51">
        <f>BJ17</f>
        <v>0</v>
      </c>
      <c r="BL17" s="184"/>
      <c r="BM17" s="161">
        <f t="shared" si="83"/>
        <v>0</v>
      </c>
      <c r="BN17" s="113"/>
      <c r="BO17" s="185">
        <f t="shared" si="84"/>
        <v>0</v>
      </c>
      <c r="BP17" s="151">
        <f t="shared" si="104"/>
        <v>0</v>
      </c>
      <c r="BQ17" s="51">
        <f>BP17</f>
        <v>0</v>
      </c>
      <c r="BR17" s="184"/>
      <c r="BS17" s="161">
        <f t="shared" si="85"/>
        <v>0</v>
      </c>
      <c r="BT17" s="113"/>
      <c r="BU17" s="185">
        <f t="shared" si="86"/>
        <v>0</v>
      </c>
      <c r="BV17" s="151">
        <f t="shared" si="105"/>
        <v>0</v>
      </c>
      <c r="BW17" s="51">
        <f>BV17</f>
        <v>0</v>
      </c>
      <c r="BX17" s="184"/>
      <c r="BY17" s="161">
        <f t="shared" si="87"/>
        <v>0</v>
      </c>
      <c r="BZ17" s="113"/>
      <c r="CA17" s="185">
        <f t="shared" si="88"/>
        <v>0</v>
      </c>
      <c r="CB17" s="151">
        <f t="shared" si="106"/>
        <v>0</v>
      </c>
      <c r="CC17" s="269">
        <f>CB17</f>
        <v>0</v>
      </c>
      <c r="CD17" s="222">
        <f t="shared" si="89"/>
        <v>0</v>
      </c>
      <c r="CE17" s="223">
        <f t="shared" si="90"/>
        <v>0</v>
      </c>
      <c r="CF17" s="222">
        <f t="shared" si="91"/>
        <v>-1</v>
      </c>
      <c r="CG17" s="223">
        <f t="shared" si="92"/>
        <v>-1</v>
      </c>
    </row>
    <row r="18" spans="1:88" s="18" customFormat="1" ht="16.5" customHeight="1" x14ac:dyDescent="0.2">
      <c r="A18" s="404"/>
      <c r="B18" s="8" t="s">
        <v>60</v>
      </c>
      <c r="C18" s="127" t="s">
        <v>50</v>
      </c>
      <c r="D18" s="184">
        <v>86</v>
      </c>
      <c r="E18" s="161">
        <v>0.52121212121212124</v>
      </c>
      <c r="F18" s="113">
        <v>79</v>
      </c>
      <c r="G18" s="185">
        <v>0.47878787878787876</v>
      </c>
      <c r="H18" s="151">
        <v>165</v>
      </c>
      <c r="I18" s="51">
        <v>165</v>
      </c>
      <c r="J18" s="88">
        <v>88</v>
      </c>
      <c r="K18" s="140">
        <f t="shared" si="67"/>
        <v>0.53012048192771088</v>
      </c>
      <c r="L18" s="87">
        <v>78</v>
      </c>
      <c r="M18" s="143">
        <f t="shared" si="68"/>
        <v>0.46987951807228917</v>
      </c>
      <c r="N18" s="151">
        <f t="shared" si="93"/>
        <v>166</v>
      </c>
      <c r="O18" s="51">
        <f>N18</f>
        <v>166</v>
      </c>
      <c r="P18" s="184">
        <v>89</v>
      </c>
      <c r="Q18" s="161">
        <f t="shared" si="69"/>
        <v>0.52046783625730997</v>
      </c>
      <c r="R18" s="113">
        <v>82</v>
      </c>
      <c r="S18" s="185">
        <f t="shared" si="70"/>
        <v>0.47953216374269003</v>
      </c>
      <c r="T18" s="151">
        <f t="shared" si="94"/>
        <v>171</v>
      </c>
      <c r="U18" s="51">
        <f>T18</f>
        <v>171</v>
      </c>
      <c r="V18" s="272">
        <v>97</v>
      </c>
      <c r="W18" s="332">
        <f t="shared" si="95"/>
        <v>0.53591160220994472</v>
      </c>
      <c r="X18" s="259">
        <v>84</v>
      </c>
      <c r="Y18" s="338">
        <f t="shared" si="96"/>
        <v>0.46408839779005523</v>
      </c>
      <c r="Z18" s="151">
        <f t="shared" si="97"/>
        <v>181</v>
      </c>
      <c r="AA18" s="51">
        <v>181</v>
      </c>
      <c r="AB18" s="186">
        <v>120</v>
      </c>
      <c r="AC18" s="140">
        <f t="shared" si="71"/>
        <v>0.54054054054054057</v>
      </c>
      <c r="AD18" s="87">
        <v>102</v>
      </c>
      <c r="AE18" s="143">
        <f t="shared" si="72"/>
        <v>0.45945945945945948</v>
      </c>
      <c r="AF18" s="158">
        <f t="shared" si="98"/>
        <v>222</v>
      </c>
      <c r="AG18" s="51">
        <f>AF18</f>
        <v>222</v>
      </c>
      <c r="AH18" s="186">
        <v>122</v>
      </c>
      <c r="AI18" s="140">
        <f t="shared" si="73"/>
        <v>0.547085201793722</v>
      </c>
      <c r="AJ18" s="87">
        <v>101</v>
      </c>
      <c r="AK18" s="143">
        <f t="shared" si="74"/>
        <v>0.452914798206278</v>
      </c>
      <c r="AL18" s="158">
        <f t="shared" si="99"/>
        <v>223</v>
      </c>
      <c r="AM18" s="51">
        <f>AL18</f>
        <v>223</v>
      </c>
      <c r="AN18" s="184">
        <v>122</v>
      </c>
      <c r="AO18" s="161">
        <f t="shared" si="75"/>
        <v>0.55454545454545456</v>
      </c>
      <c r="AP18" s="113">
        <v>98</v>
      </c>
      <c r="AQ18" s="185">
        <f t="shared" si="76"/>
        <v>0.44545454545454544</v>
      </c>
      <c r="AR18" s="151">
        <f t="shared" si="100"/>
        <v>220</v>
      </c>
      <c r="AS18" s="51">
        <f>AR18</f>
        <v>220</v>
      </c>
      <c r="AT18" s="184">
        <v>84</v>
      </c>
      <c r="AU18" s="161">
        <f t="shared" si="77"/>
        <v>0.58741258741258739</v>
      </c>
      <c r="AV18" s="113">
        <v>59</v>
      </c>
      <c r="AW18" s="185">
        <f t="shared" si="78"/>
        <v>0.41258741258741261</v>
      </c>
      <c r="AX18" s="151">
        <f t="shared" si="101"/>
        <v>143</v>
      </c>
      <c r="AY18" s="51">
        <f>AX18</f>
        <v>143</v>
      </c>
      <c r="AZ18" s="184">
        <v>84</v>
      </c>
      <c r="BA18" s="161">
        <f t="shared" si="79"/>
        <v>0.58741258741258739</v>
      </c>
      <c r="BB18" s="113">
        <v>59</v>
      </c>
      <c r="BC18" s="185">
        <f t="shared" si="80"/>
        <v>0.41258741258741261</v>
      </c>
      <c r="BD18" s="151">
        <f t="shared" si="102"/>
        <v>143</v>
      </c>
      <c r="BE18" s="123">
        <f>BD18</f>
        <v>143</v>
      </c>
      <c r="BF18" s="184"/>
      <c r="BG18" s="161">
        <f t="shared" si="81"/>
        <v>0</v>
      </c>
      <c r="BH18" s="113"/>
      <c r="BI18" s="185">
        <f t="shared" si="82"/>
        <v>0</v>
      </c>
      <c r="BJ18" s="151">
        <f t="shared" si="103"/>
        <v>0</v>
      </c>
      <c r="BK18" s="51">
        <f>BJ18</f>
        <v>0</v>
      </c>
      <c r="BL18" s="184"/>
      <c r="BM18" s="161">
        <f t="shared" si="83"/>
        <v>0</v>
      </c>
      <c r="BN18" s="113"/>
      <c r="BO18" s="185">
        <f t="shared" si="84"/>
        <v>0</v>
      </c>
      <c r="BP18" s="151">
        <f>SUM(BL18,BN18)</f>
        <v>0</v>
      </c>
      <c r="BQ18" s="51">
        <f>BP18</f>
        <v>0</v>
      </c>
      <c r="BR18" s="184"/>
      <c r="BS18" s="161">
        <f t="shared" si="85"/>
        <v>0</v>
      </c>
      <c r="BT18" s="113"/>
      <c r="BU18" s="185">
        <f t="shared" si="86"/>
        <v>0</v>
      </c>
      <c r="BV18" s="151">
        <f>SUM(BR18,BT18)</f>
        <v>0</v>
      </c>
      <c r="BW18" s="51">
        <f>BV18</f>
        <v>0</v>
      </c>
      <c r="BX18" s="184"/>
      <c r="BY18" s="161">
        <f t="shared" si="87"/>
        <v>0</v>
      </c>
      <c r="BZ18" s="113"/>
      <c r="CA18" s="185">
        <f t="shared" si="88"/>
        <v>0</v>
      </c>
      <c r="CB18" s="151">
        <f t="shared" si="106"/>
        <v>0</v>
      </c>
      <c r="CC18" s="269">
        <f>CB18</f>
        <v>0</v>
      </c>
      <c r="CD18" s="222">
        <f t="shared" si="89"/>
        <v>0</v>
      </c>
      <c r="CE18" s="223">
        <f t="shared" si="90"/>
        <v>0</v>
      </c>
      <c r="CF18" s="222">
        <f t="shared" si="91"/>
        <v>-23</v>
      </c>
      <c r="CG18" s="223">
        <f t="shared" si="92"/>
        <v>-23</v>
      </c>
    </row>
    <row r="19" spans="1:88" s="18" customFormat="1" ht="16.5" customHeight="1" x14ac:dyDescent="0.2">
      <c r="A19" s="404"/>
      <c r="B19" s="8" t="s">
        <v>129</v>
      </c>
      <c r="C19" s="127" t="s">
        <v>50</v>
      </c>
      <c r="D19" s="184">
        <v>0</v>
      </c>
      <c r="E19" s="161">
        <v>0</v>
      </c>
      <c r="F19" s="113">
        <v>0</v>
      </c>
      <c r="G19" s="185">
        <v>0</v>
      </c>
      <c r="H19" s="151">
        <v>0</v>
      </c>
      <c r="I19" s="51">
        <v>0</v>
      </c>
      <c r="J19" s="88">
        <v>0</v>
      </c>
      <c r="K19" s="140">
        <f t="shared" si="67"/>
        <v>0</v>
      </c>
      <c r="L19" s="87">
        <v>0</v>
      </c>
      <c r="M19" s="143">
        <f t="shared" si="68"/>
        <v>0</v>
      </c>
      <c r="N19" s="151">
        <f t="shared" si="93"/>
        <v>0</v>
      </c>
      <c r="O19" s="51">
        <f>N19</f>
        <v>0</v>
      </c>
      <c r="P19" s="184">
        <v>0</v>
      </c>
      <c r="Q19" s="161">
        <f t="shared" si="69"/>
        <v>0</v>
      </c>
      <c r="R19" s="113">
        <v>0</v>
      </c>
      <c r="S19" s="185">
        <f t="shared" si="70"/>
        <v>0</v>
      </c>
      <c r="T19" s="151">
        <f t="shared" si="94"/>
        <v>0</v>
      </c>
      <c r="U19" s="51">
        <f>T19</f>
        <v>0</v>
      </c>
      <c r="V19" s="274">
        <v>0</v>
      </c>
      <c r="W19" s="332">
        <f t="shared" si="95"/>
        <v>0</v>
      </c>
      <c r="X19" s="275">
        <v>0</v>
      </c>
      <c r="Y19" s="338">
        <f t="shared" si="96"/>
        <v>0</v>
      </c>
      <c r="Z19" s="151">
        <f t="shared" si="97"/>
        <v>0</v>
      </c>
      <c r="AA19" s="51">
        <v>0</v>
      </c>
      <c r="AB19" s="168">
        <v>0</v>
      </c>
      <c r="AC19" s="140">
        <f t="shared" si="71"/>
        <v>0</v>
      </c>
      <c r="AD19" s="90">
        <v>0</v>
      </c>
      <c r="AE19" s="143">
        <f t="shared" si="72"/>
        <v>0</v>
      </c>
      <c r="AF19" s="158">
        <f t="shared" si="98"/>
        <v>0</v>
      </c>
      <c r="AG19" s="51">
        <f>AF19</f>
        <v>0</v>
      </c>
      <c r="AH19" s="168">
        <v>0</v>
      </c>
      <c r="AI19" s="140">
        <f t="shared" si="73"/>
        <v>0</v>
      </c>
      <c r="AJ19" s="90">
        <v>0</v>
      </c>
      <c r="AK19" s="143">
        <f t="shared" si="74"/>
        <v>0</v>
      </c>
      <c r="AL19" s="158">
        <f t="shared" si="99"/>
        <v>0</v>
      </c>
      <c r="AM19" s="51">
        <f>AL19</f>
        <v>0</v>
      </c>
      <c r="AN19" s="184">
        <v>0</v>
      </c>
      <c r="AO19" s="161">
        <f t="shared" si="75"/>
        <v>0</v>
      </c>
      <c r="AP19" s="113">
        <v>0</v>
      </c>
      <c r="AQ19" s="185">
        <f t="shared" si="76"/>
        <v>0</v>
      </c>
      <c r="AR19" s="151">
        <f t="shared" si="100"/>
        <v>0</v>
      </c>
      <c r="AS19" s="51">
        <f>AR19</f>
        <v>0</v>
      </c>
      <c r="AT19" s="184">
        <v>31</v>
      </c>
      <c r="AU19" s="161">
        <f t="shared" si="77"/>
        <v>0.5636363636363636</v>
      </c>
      <c r="AV19" s="113">
        <v>24</v>
      </c>
      <c r="AW19" s="185">
        <f t="shared" si="78"/>
        <v>0.43636363636363634</v>
      </c>
      <c r="AX19" s="151">
        <f t="shared" si="101"/>
        <v>55</v>
      </c>
      <c r="AY19" s="51">
        <f>AX19</f>
        <v>55</v>
      </c>
      <c r="AZ19" s="184">
        <v>31</v>
      </c>
      <c r="BA19" s="161">
        <f t="shared" si="79"/>
        <v>0.5636363636363636</v>
      </c>
      <c r="BB19" s="113">
        <v>24</v>
      </c>
      <c r="BC19" s="185">
        <f t="shared" si="80"/>
        <v>0.43636363636363634</v>
      </c>
      <c r="BD19" s="151">
        <f t="shared" si="102"/>
        <v>55</v>
      </c>
      <c r="BE19" s="123">
        <f>BD19</f>
        <v>55</v>
      </c>
      <c r="BF19" s="184"/>
      <c r="BG19" s="161">
        <f t="shared" si="81"/>
        <v>0</v>
      </c>
      <c r="BH19" s="113"/>
      <c r="BI19" s="185">
        <f t="shared" si="82"/>
        <v>0</v>
      </c>
      <c r="BJ19" s="151">
        <f t="shared" si="103"/>
        <v>0</v>
      </c>
      <c r="BK19" s="51">
        <f>BJ19</f>
        <v>0</v>
      </c>
      <c r="BL19" s="184"/>
      <c r="BM19" s="161">
        <f t="shared" si="83"/>
        <v>0</v>
      </c>
      <c r="BN19" s="113"/>
      <c r="BO19" s="185">
        <f t="shared" si="84"/>
        <v>0</v>
      </c>
      <c r="BP19" s="151">
        <f t="shared" si="104"/>
        <v>0</v>
      </c>
      <c r="BQ19" s="51">
        <f>BP19</f>
        <v>0</v>
      </c>
      <c r="BR19" s="184"/>
      <c r="BS19" s="161">
        <f t="shared" si="85"/>
        <v>0</v>
      </c>
      <c r="BT19" s="113"/>
      <c r="BU19" s="185">
        <f t="shared" si="86"/>
        <v>0</v>
      </c>
      <c r="BV19" s="151">
        <f t="shared" si="105"/>
        <v>0</v>
      </c>
      <c r="BW19" s="51">
        <f>BV19</f>
        <v>0</v>
      </c>
      <c r="BX19" s="184"/>
      <c r="BY19" s="161">
        <f t="shared" si="87"/>
        <v>0</v>
      </c>
      <c r="BZ19" s="113"/>
      <c r="CA19" s="185">
        <f t="shared" si="88"/>
        <v>0</v>
      </c>
      <c r="CB19" s="151">
        <f t="shared" si="106"/>
        <v>0</v>
      </c>
      <c r="CC19" s="269">
        <f>CB19</f>
        <v>0</v>
      </c>
      <c r="CD19" s="222">
        <f t="shared" si="89"/>
        <v>0</v>
      </c>
      <c r="CE19" s="223">
        <f t="shared" si="90"/>
        <v>0</v>
      </c>
      <c r="CF19" s="222">
        <f t="shared" si="91"/>
        <v>55</v>
      </c>
      <c r="CG19" s="223">
        <f t="shared" si="92"/>
        <v>55</v>
      </c>
    </row>
    <row r="20" spans="1:88" s="18" customFormat="1" ht="16.5" customHeight="1" x14ac:dyDescent="0.2">
      <c r="A20" s="404"/>
      <c r="B20" s="8" t="s">
        <v>61</v>
      </c>
      <c r="C20" s="127" t="s">
        <v>50</v>
      </c>
      <c r="D20" s="184">
        <v>77</v>
      </c>
      <c r="E20" s="161">
        <v>0.54225352112676062</v>
      </c>
      <c r="F20" s="113">
        <v>65</v>
      </c>
      <c r="G20" s="185">
        <v>0.45774647887323944</v>
      </c>
      <c r="H20" s="151">
        <v>142</v>
      </c>
      <c r="I20" s="51">
        <v>142</v>
      </c>
      <c r="J20" s="88">
        <v>77</v>
      </c>
      <c r="K20" s="140">
        <f t="shared" si="67"/>
        <v>0.54225352112676062</v>
      </c>
      <c r="L20" s="87">
        <v>65</v>
      </c>
      <c r="M20" s="143">
        <f t="shared" si="68"/>
        <v>0.45774647887323944</v>
      </c>
      <c r="N20" s="151">
        <f t="shared" si="93"/>
        <v>142</v>
      </c>
      <c r="O20" s="51">
        <f>N20</f>
        <v>142</v>
      </c>
      <c r="P20" s="184">
        <v>107</v>
      </c>
      <c r="Q20" s="161">
        <f t="shared" si="69"/>
        <v>0.53768844221105527</v>
      </c>
      <c r="R20" s="113">
        <v>92</v>
      </c>
      <c r="S20" s="185">
        <f t="shared" si="70"/>
        <v>0.46231155778894473</v>
      </c>
      <c r="T20" s="151">
        <f>SUM(P20,R20)</f>
        <v>199</v>
      </c>
      <c r="U20" s="51">
        <f>T20</f>
        <v>199</v>
      </c>
      <c r="V20" s="272">
        <v>100</v>
      </c>
      <c r="W20" s="332">
        <f t="shared" si="95"/>
        <v>0.53191489361702127</v>
      </c>
      <c r="X20" s="259">
        <v>88</v>
      </c>
      <c r="Y20" s="338">
        <f t="shared" si="96"/>
        <v>0.46808510638297873</v>
      </c>
      <c r="Z20" s="151">
        <f t="shared" si="97"/>
        <v>188</v>
      </c>
      <c r="AA20" s="51">
        <v>188</v>
      </c>
      <c r="AB20" s="186">
        <v>75</v>
      </c>
      <c r="AC20" s="140">
        <f t="shared" si="71"/>
        <v>0.51369863013698636</v>
      </c>
      <c r="AD20" s="87">
        <v>71</v>
      </c>
      <c r="AE20" s="143">
        <f t="shared" si="72"/>
        <v>0.4863013698630137</v>
      </c>
      <c r="AF20" s="158">
        <f t="shared" si="98"/>
        <v>146</v>
      </c>
      <c r="AG20" s="51">
        <f>AF20</f>
        <v>146</v>
      </c>
      <c r="AH20" s="186">
        <v>73</v>
      </c>
      <c r="AI20" s="140">
        <f t="shared" si="73"/>
        <v>0.51773049645390068</v>
      </c>
      <c r="AJ20" s="87">
        <v>68</v>
      </c>
      <c r="AK20" s="143">
        <f t="shared" si="74"/>
        <v>0.48226950354609927</v>
      </c>
      <c r="AL20" s="158">
        <f t="shared" si="99"/>
        <v>141</v>
      </c>
      <c r="AM20" s="51">
        <f>AL20</f>
        <v>141</v>
      </c>
      <c r="AN20" s="184">
        <v>73</v>
      </c>
      <c r="AO20" s="161">
        <f t="shared" si="75"/>
        <v>0.52517985611510787</v>
      </c>
      <c r="AP20" s="113">
        <v>66</v>
      </c>
      <c r="AQ20" s="185">
        <f t="shared" si="76"/>
        <v>0.47482014388489208</v>
      </c>
      <c r="AR20" s="151">
        <f>SUM(AN20,AP20)</f>
        <v>139</v>
      </c>
      <c r="AS20" s="51">
        <f>AR20</f>
        <v>139</v>
      </c>
      <c r="AT20" s="184">
        <v>70</v>
      </c>
      <c r="AU20" s="161">
        <f t="shared" si="77"/>
        <v>0.51470588235294112</v>
      </c>
      <c r="AV20" s="113">
        <v>66</v>
      </c>
      <c r="AW20" s="185">
        <f t="shared" si="78"/>
        <v>0.48529411764705882</v>
      </c>
      <c r="AX20" s="151">
        <f t="shared" si="101"/>
        <v>136</v>
      </c>
      <c r="AY20" s="51">
        <f>AX20</f>
        <v>136</v>
      </c>
      <c r="AZ20" s="184">
        <v>70</v>
      </c>
      <c r="BA20" s="161">
        <f t="shared" si="79"/>
        <v>0.51470588235294112</v>
      </c>
      <c r="BB20" s="113">
        <v>66</v>
      </c>
      <c r="BC20" s="185">
        <f t="shared" si="80"/>
        <v>0.48529411764705882</v>
      </c>
      <c r="BD20" s="151">
        <f t="shared" si="102"/>
        <v>136</v>
      </c>
      <c r="BE20" s="123">
        <f>BD20</f>
        <v>136</v>
      </c>
      <c r="BF20" s="184"/>
      <c r="BG20" s="161">
        <f t="shared" si="81"/>
        <v>0</v>
      </c>
      <c r="BH20" s="113"/>
      <c r="BI20" s="185">
        <f t="shared" si="82"/>
        <v>0</v>
      </c>
      <c r="BJ20" s="151">
        <f t="shared" si="103"/>
        <v>0</v>
      </c>
      <c r="BK20" s="51">
        <f>BJ20</f>
        <v>0</v>
      </c>
      <c r="BL20" s="184"/>
      <c r="BM20" s="161">
        <f t="shared" si="83"/>
        <v>0</v>
      </c>
      <c r="BN20" s="113"/>
      <c r="BO20" s="185">
        <f t="shared" si="84"/>
        <v>0</v>
      </c>
      <c r="BP20" s="151">
        <f t="shared" si="104"/>
        <v>0</v>
      </c>
      <c r="BQ20" s="51">
        <f>BP20</f>
        <v>0</v>
      </c>
      <c r="BR20" s="184"/>
      <c r="BS20" s="161">
        <f t="shared" si="85"/>
        <v>0</v>
      </c>
      <c r="BT20" s="113"/>
      <c r="BU20" s="185">
        <f t="shared" si="86"/>
        <v>0</v>
      </c>
      <c r="BV20" s="151">
        <f t="shared" si="105"/>
        <v>0</v>
      </c>
      <c r="BW20" s="51">
        <f>BV20</f>
        <v>0</v>
      </c>
      <c r="BX20" s="184"/>
      <c r="BY20" s="161">
        <f t="shared" si="87"/>
        <v>0</v>
      </c>
      <c r="BZ20" s="113"/>
      <c r="CA20" s="185">
        <f t="shared" si="88"/>
        <v>0</v>
      </c>
      <c r="CB20" s="151">
        <f t="shared" si="106"/>
        <v>0</v>
      </c>
      <c r="CC20" s="269">
        <f>CB20</f>
        <v>0</v>
      </c>
      <c r="CD20" s="222">
        <f t="shared" si="89"/>
        <v>0</v>
      </c>
      <c r="CE20" s="223">
        <f t="shared" si="90"/>
        <v>0</v>
      </c>
      <c r="CF20" s="222">
        <f t="shared" si="91"/>
        <v>-6</v>
      </c>
      <c r="CG20" s="223">
        <f t="shared" si="92"/>
        <v>-6</v>
      </c>
    </row>
    <row r="21" spans="1:88" s="18" customFormat="1" ht="16.5" customHeight="1" x14ac:dyDescent="0.2">
      <c r="A21" s="404"/>
      <c r="B21" s="8" t="s">
        <v>62</v>
      </c>
      <c r="C21" s="127" t="s">
        <v>50</v>
      </c>
      <c r="D21" s="184">
        <v>0</v>
      </c>
      <c r="E21" s="161">
        <v>0</v>
      </c>
      <c r="F21" s="113">
        <v>0</v>
      </c>
      <c r="G21" s="185">
        <v>0</v>
      </c>
      <c r="H21" s="151">
        <v>0</v>
      </c>
      <c r="I21" s="51">
        <v>0</v>
      </c>
      <c r="J21" s="88">
        <v>0</v>
      </c>
      <c r="K21" s="140">
        <f t="shared" si="67"/>
        <v>0</v>
      </c>
      <c r="L21" s="87">
        <v>0</v>
      </c>
      <c r="M21" s="143">
        <f t="shared" si="68"/>
        <v>0</v>
      </c>
      <c r="N21" s="151">
        <f t="shared" si="93"/>
        <v>0</v>
      </c>
      <c r="O21" s="51">
        <f>N21</f>
        <v>0</v>
      </c>
      <c r="P21" s="184">
        <v>0</v>
      </c>
      <c r="Q21" s="161">
        <f t="shared" si="69"/>
        <v>0</v>
      </c>
      <c r="R21" s="113">
        <v>0</v>
      </c>
      <c r="S21" s="185">
        <f t="shared" si="70"/>
        <v>0</v>
      </c>
      <c r="T21" s="151">
        <f t="shared" si="94"/>
        <v>0</v>
      </c>
      <c r="U21" s="51">
        <f>T21</f>
        <v>0</v>
      </c>
      <c r="V21" s="272">
        <v>0</v>
      </c>
      <c r="W21" s="332">
        <f t="shared" si="95"/>
        <v>0</v>
      </c>
      <c r="X21" s="259">
        <v>0</v>
      </c>
      <c r="Y21" s="338">
        <f t="shared" si="96"/>
        <v>0</v>
      </c>
      <c r="Z21" s="151">
        <f t="shared" si="97"/>
        <v>0</v>
      </c>
      <c r="AA21" s="51">
        <v>0</v>
      </c>
      <c r="AB21" s="186">
        <v>0</v>
      </c>
      <c r="AC21" s="140">
        <f t="shared" si="71"/>
        <v>0</v>
      </c>
      <c r="AD21" s="87">
        <v>0</v>
      </c>
      <c r="AE21" s="143">
        <f t="shared" si="72"/>
        <v>0</v>
      </c>
      <c r="AF21" s="158">
        <f t="shared" si="98"/>
        <v>0</v>
      </c>
      <c r="AG21" s="51">
        <f>AF21</f>
        <v>0</v>
      </c>
      <c r="AH21" s="186">
        <v>0</v>
      </c>
      <c r="AI21" s="140">
        <f t="shared" si="73"/>
        <v>0</v>
      </c>
      <c r="AJ21" s="87">
        <v>0</v>
      </c>
      <c r="AK21" s="143">
        <f t="shared" si="74"/>
        <v>0</v>
      </c>
      <c r="AL21" s="158">
        <f t="shared" si="99"/>
        <v>0</v>
      </c>
      <c r="AM21" s="51">
        <f>AL21</f>
        <v>0</v>
      </c>
      <c r="AN21" s="184">
        <v>0</v>
      </c>
      <c r="AO21" s="161">
        <f t="shared" si="75"/>
        <v>0</v>
      </c>
      <c r="AP21" s="113">
        <v>0</v>
      </c>
      <c r="AQ21" s="185">
        <f t="shared" si="76"/>
        <v>0</v>
      </c>
      <c r="AR21" s="151">
        <f t="shared" si="100"/>
        <v>0</v>
      </c>
      <c r="AS21" s="51">
        <f>AR21</f>
        <v>0</v>
      </c>
      <c r="AT21" s="184">
        <v>0</v>
      </c>
      <c r="AU21" s="161">
        <f t="shared" si="77"/>
        <v>0</v>
      </c>
      <c r="AV21" s="113">
        <v>0</v>
      </c>
      <c r="AW21" s="185">
        <f t="shared" si="78"/>
        <v>0</v>
      </c>
      <c r="AX21" s="151">
        <f t="shared" si="101"/>
        <v>0</v>
      </c>
      <c r="AY21" s="51">
        <f>AX21</f>
        <v>0</v>
      </c>
      <c r="AZ21" s="184">
        <v>0</v>
      </c>
      <c r="BA21" s="161">
        <f t="shared" si="79"/>
        <v>0</v>
      </c>
      <c r="BB21" s="113">
        <v>0</v>
      </c>
      <c r="BC21" s="185">
        <f t="shared" si="80"/>
        <v>0</v>
      </c>
      <c r="BD21" s="151">
        <f t="shared" si="102"/>
        <v>0</v>
      </c>
      <c r="BE21" s="123">
        <f>BD21</f>
        <v>0</v>
      </c>
      <c r="BF21" s="184"/>
      <c r="BG21" s="161">
        <f t="shared" si="81"/>
        <v>0</v>
      </c>
      <c r="BH21" s="113"/>
      <c r="BI21" s="185">
        <f t="shared" si="82"/>
        <v>0</v>
      </c>
      <c r="BJ21" s="151">
        <f t="shared" si="103"/>
        <v>0</v>
      </c>
      <c r="BK21" s="51">
        <f>BJ21</f>
        <v>0</v>
      </c>
      <c r="BL21" s="184"/>
      <c r="BM21" s="161">
        <f t="shared" si="83"/>
        <v>0</v>
      </c>
      <c r="BN21" s="113"/>
      <c r="BO21" s="185">
        <f t="shared" si="84"/>
        <v>0</v>
      </c>
      <c r="BP21" s="151">
        <f t="shared" si="104"/>
        <v>0</v>
      </c>
      <c r="BQ21" s="51">
        <f>BP21</f>
        <v>0</v>
      </c>
      <c r="BR21" s="184"/>
      <c r="BS21" s="161">
        <f t="shared" si="85"/>
        <v>0</v>
      </c>
      <c r="BT21" s="113"/>
      <c r="BU21" s="185">
        <f t="shared" si="86"/>
        <v>0</v>
      </c>
      <c r="BV21" s="151">
        <f t="shared" si="105"/>
        <v>0</v>
      </c>
      <c r="BW21" s="51">
        <f>BV21</f>
        <v>0</v>
      </c>
      <c r="BX21" s="184"/>
      <c r="BY21" s="161">
        <f t="shared" si="87"/>
        <v>0</v>
      </c>
      <c r="BZ21" s="113"/>
      <c r="CA21" s="185">
        <f t="shared" si="88"/>
        <v>0</v>
      </c>
      <c r="CB21" s="151">
        <f t="shared" si="106"/>
        <v>0</v>
      </c>
      <c r="CC21" s="269">
        <f>CB21</f>
        <v>0</v>
      </c>
      <c r="CD21" s="222">
        <f t="shared" si="89"/>
        <v>0</v>
      </c>
      <c r="CE21" s="223">
        <f t="shared" si="90"/>
        <v>0</v>
      </c>
      <c r="CF21" s="222">
        <f t="shared" si="91"/>
        <v>0</v>
      </c>
      <c r="CG21" s="223">
        <f t="shared" si="92"/>
        <v>0</v>
      </c>
    </row>
    <row r="22" spans="1:88" s="18" customFormat="1" ht="16.5" customHeight="1" x14ac:dyDescent="0.2">
      <c r="A22" s="404"/>
      <c r="B22" s="8" t="s">
        <v>63</v>
      </c>
      <c r="C22" s="127" t="s">
        <v>58</v>
      </c>
      <c r="D22" s="184">
        <v>99</v>
      </c>
      <c r="E22" s="161">
        <v>0.48768472906403942</v>
      </c>
      <c r="F22" s="113">
        <v>104</v>
      </c>
      <c r="G22" s="185">
        <v>0.51231527093596063</v>
      </c>
      <c r="H22" s="151">
        <v>203</v>
      </c>
      <c r="I22" s="51">
        <v>32.480000000000004</v>
      </c>
      <c r="J22" s="88">
        <v>99</v>
      </c>
      <c r="K22" s="140">
        <f t="shared" si="67"/>
        <v>0.48768472906403942</v>
      </c>
      <c r="L22" s="87">
        <v>104</v>
      </c>
      <c r="M22" s="143">
        <f t="shared" si="68"/>
        <v>0.51231527093596063</v>
      </c>
      <c r="N22" s="151">
        <f t="shared" si="93"/>
        <v>203</v>
      </c>
      <c r="O22" s="51">
        <f>N22*0.16</f>
        <v>32.480000000000004</v>
      </c>
      <c r="P22" s="184">
        <v>105</v>
      </c>
      <c r="Q22" s="161">
        <f t="shared" si="69"/>
        <v>0.49528301886792453</v>
      </c>
      <c r="R22" s="113">
        <v>107</v>
      </c>
      <c r="S22" s="185">
        <f t="shared" si="70"/>
        <v>0.50471698113207553</v>
      </c>
      <c r="T22" s="151">
        <f t="shared" si="94"/>
        <v>212</v>
      </c>
      <c r="U22" s="51">
        <f>T22*0.16</f>
        <v>33.92</v>
      </c>
      <c r="V22" s="272">
        <v>104</v>
      </c>
      <c r="W22" s="332">
        <f t="shared" si="95"/>
        <v>0.49289099526066349</v>
      </c>
      <c r="X22" s="259">
        <v>107</v>
      </c>
      <c r="Y22" s="338">
        <f t="shared" si="96"/>
        <v>0.50710900473933651</v>
      </c>
      <c r="Z22" s="151">
        <f t="shared" si="97"/>
        <v>211</v>
      </c>
      <c r="AA22" s="51">
        <v>33.76</v>
      </c>
      <c r="AB22" s="186">
        <v>101</v>
      </c>
      <c r="AC22" s="140">
        <f t="shared" si="71"/>
        <v>0.49029126213592233</v>
      </c>
      <c r="AD22" s="87">
        <v>105</v>
      </c>
      <c r="AE22" s="143">
        <f t="shared" si="72"/>
        <v>0.50970873786407767</v>
      </c>
      <c r="AF22" s="158">
        <f t="shared" si="98"/>
        <v>206</v>
      </c>
      <c r="AG22" s="51">
        <f>AF22*0.16</f>
        <v>32.96</v>
      </c>
      <c r="AH22" s="186">
        <v>49</v>
      </c>
      <c r="AI22" s="140">
        <f t="shared" si="73"/>
        <v>0.5</v>
      </c>
      <c r="AJ22" s="87">
        <v>49</v>
      </c>
      <c r="AK22" s="143">
        <f t="shared" si="74"/>
        <v>0.5</v>
      </c>
      <c r="AL22" s="158">
        <f t="shared" si="99"/>
        <v>98</v>
      </c>
      <c r="AM22" s="51">
        <f>AL22*0.16</f>
        <v>15.68</v>
      </c>
      <c r="AN22" s="184">
        <v>29</v>
      </c>
      <c r="AO22" s="161">
        <f t="shared" si="75"/>
        <v>0.60416666666666663</v>
      </c>
      <c r="AP22" s="113">
        <v>19</v>
      </c>
      <c r="AQ22" s="185">
        <f t="shared" si="76"/>
        <v>0.39583333333333331</v>
      </c>
      <c r="AR22" s="151">
        <f t="shared" si="100"/>
        <v>48</v>
      </c>
      <c r="AS22" s="51">
        <f>AR22*0.16</f>
        <v>7.68</v>
      </c>
      <c r="AT22" s="184">
        <v>28</v>
      </c>
      <c r="AU22" s="161">
        <f t="shared" si="77"/>
        <v>0.5957446808510638</v>
      </c>
      <c r="AV22" s="113">
        <v>19</v>
      </c>
      <c r="AW22" s="185">
        <f t="shared" si="78"/>
        <v>0.40425531914893614</v>
      </c>
      <c r="AX22" s="151">
        <f t="shared" si="101"/>
        <v>47</v>
      </c>
      <c r="AY22" s="51">
        <f>AX22*0.16</f>
        <v>7.5200000000000005</v>
      </c>
      <c r="AZ22" s="184">
        <v>28</v>
      </c>
      <c r="BA22" s="161">
        <f t="shared" si="79"/>
        <v>0.5957446808510638</v>
      </c>
      <c r="BB22" s="113">
        <v>19</v>
      </c>
      <c r="BC22" s="185">
        <f t="shared" si="80"/>
        <v>0.40425531914893614</v>
      </c>
      <c r="BD22" s="151">
        <f t="shared" si="102"/>
        <v>47</v>
      </c>
      <c r="BE22" s="123">
        <f>BD22*0.16</f>
        <v>7.5200000000000005</v>
      </c>
      <c r="BF22" s="184"/>
      <c r="BG22" s="161">
        <f t="shared" si="81"/>
        <v>0</v>
      </c>
      <c r="BH22" s="113"/>
      <c r="BI22" s="185">
        <f t="shared" si="82"/>
        <v>0</v>
      </c>
      <c r="BJ22" s="151">
        <f t="shared" si="103"/>
        <v>0</v>
      </c>
      <c r="BK22" s="51">
        <f>BJ22*0.16</f>
        <v>0</v>
      </c>
      <c r="BL22" s="184"/>
      <c r="BM22" s="161">
        <f t="shared" si="83"/>
        <v>0</v>
      </c>
      <c r="BN22" s="113"/>
      <c r="BO22" s="185">
        <f t="shared" si="84"/>
        <v>0</v>
      </c>
      <c r="BP22" s="151">
        <f t="shared" si="104"/>
        <v>0</v>
      </c>
      <c r="BQ22" s="51">
        <f>BP22*0.16</f>
        <v>0</v>
      </c>
      <c r="BR22" s="184"/>
      <c r="BS22" s="161">
        <f t="shared" si="85"/>
        <v>0</v>
      </c>
      <c r="BT22" s="113"/>
      <c r="BU22" s="185">
        <f t="shared" si="86"/>
        <v>0</v>
      </c>
      <c r="BV22" s="151">
        <f t="shared" si="105"/>
        <v>0</v>
      </c>
      <c r="BW22" s="51">
        <f>BV22*0.16</f>
        <v>0</v>
      </c>
      <c r="BX22" s="184"/>
      <c r="BY22" s="161">
        <f t="shared" si="87"/>
        <v>0</v>
      </c>
      <c r="BZ22" s="113"/>
      <c r="CA22" s="185">
        <f t="shared" si="88"/>
        <v>0</v>
      </c>
      <c r="CB22" s="151">
        <f t="shared" si="106"/>
        <v>0</v>
      </c>
      <c r="CC22" s="269">
        <f>CB22*0.16</f>
        <v>0</v>
      </c>
      <c r="CD22" s="222">
        <f t="shared" si="89"/>
        <v>0</v>
      </c>
      <c r="CE22" s="223">
        <f t="shared" si="90"/>
        <v>0</v>
      </c>
      <c r="CF22" s="222">
        <f t="shared" si="91"/>
        <v>-156</v>
      </c>
      <c r="CG22" s="223">
        <f t="shared" si="92"/>
        <v>-24.960000000000004</v>
      </c>
    </row>
    <row r="23" spans="1:88" s="18" customFormat="1" ht="16.5" customHeight="1" x14ac:dyDescent="0.2">
      <c r="A23" s="404"/>
      <c r="B23" s="8" t="s">
        <v>181</v>
      </c>
      <c r="C23" s="127" t="s">
        <v>50</v>
      </c>
      <c r="D23" s="184">
        <v>2</v>
      </c>
      <c r="E23" s="161">
        <v>0.4</v>
      </c>
      <c r="F23" s="113">
        <v>3</v>
      </c>
      <c r="G23" s="185">
        <v>0.6</v>
      </c>
      <c r="H23" s="151">
        <v>5</v>
      </c>
      <c r="I23" s="51">
        <v>5</v>
      </c>
      <c r="J23" s="88">
        <v>2</v>
      </c>
      <c r="K23" s="140">
        <f t="shared" si="67"/>
        <v>0.4</v>
      </c>
      <c r="L23" s="87">
        <v>3</v>
      </c>
      <c r="M23" s="143">
        <f t="shared" si="68"/>
        <v>0.6</v>
      </c>
      <c r="N23" s="151">
        <f t="shared" si="93"/>
        <v>5</v>
      </c>
      <c r="O23" s="51">
        <f>N23</f>
        <v>5</v>
      </c>
      <c r="P23" s="184">
        <v>2</v>
      </c>
      <c r="Q23" s="161">
        <f t="shared" si="69"/>
        <v>0.4</v>
      </c>
      <c r="R23" s="113">
        <v>3</v>
      </c>
      <c r="S23" s="185">
        <f t="shared" si="70"/>
        <v>0.6</v>
      </c>
      <c r="T23" s="151">
        <f t="shared" si="94"/>
        <v>5</v>
      </c>
      <c r="U23" s="51">
        <f>T23</f>
        <v>5</v>
      </c>
      <c r="V23" s="272">
        <v>2</v>
      </c>
      <c r="W23" s="332">
        <f t="shared" si="95"/>
        <v>0.4</v>
      </c>
      <c r="X23" s="259">
        <v>3</v>
      </c>
      <c r="Y23" s="338">
        <f t="shared" si="96"/>
        <v>0.6</v>
      </c>
      <c r="Z23" s="151">
        <f t="shared" si="97"/>
        <v>5</v>
      </c>
      <c r="AA23" s="51">
        <v>5</v>
      </c>
      <c r="AB23" s="186">
        <v>2</v>
      </c>
      <c r="AC23" s="140">
        <f t="shared" si="71"/>
        <v>0.4</v>
      </c>
      <c r="AD23" s="87">
        <v>3</v>
      </c>
      <c r="AE23" s="143">
        <f t="shared" si="72"/>
        <v>0.6</v>
      </c>
      <c r="AF23" s="158">
        <f t="shared" si="98"/>
        <v>5</v>
      </c>
      <c r="AG23" s="51">
        <f>AF23</f>
        <v>5</v>
      </c>
      <c r="AH23" s="186">
        <v>2</v>
      </c>
      <c r="AI23" s="140">
        <f t="shared" si="73"/>
        <v>0.4</v>
      </c>
      <c r="AJ23" s="87">
        <v>3</v>
      </c>
      <c r="AK23" s="143">
        <f t="shared" si="74"/>
        <v>0.6</v>
      </c>
      <c r="AL23" s="158">
        <f t="shared" si="99"/>
        <v>5</v>
      </c>
      <c r="AM23" s="51">
        <f>AL23</f>
        <v>5</v>
      </c>
      <c r="AN23" s="184">
        <v>2</v>
      </c>
      <c r="AO23" s="161">
        <f t="shared" si="75"/>
        <v>0.4</v>
      </c>
      <c r="AP23" s="113">
        <v>3</v>
      </c>
      <c r="AQ23" s="185">
        <f t="shared" si="76"/>
        <v>0.6</v>
      </c>
      <c r="AR23" s="151">
        <f t="shared" si="100"/>
        <v>5</v>
      </c>
      <c r="AS23" s="51">
        <f>AR23</f>
        <v>5</v>
      </c>
      <c r="AT23" s="184">
        <v>2</v>
      </c>
      <c r="AU23" s="161">
        <f t="shared" si="77"/>
        <v>0.4</v>
      </c>
      <c r="AV23" s="113">
        <v>3</v>
      </c>
      <c r="AW23" s="185">
        <f t="shared" si="78"/>
        <v>0.6</v>
      </c>
      <c r="AX23" s="151">
        <f t="shared" si="101"/>
        <v>5</v>
      </c>
      <c r="AY23" s="51">
        <f>AX23</f>
        <v>5</v>
      </c>
      <c r="AZ23" s="184">
        <v>2</v>
      </c>
      <c r="BA23" s="161">
        <f t="shared" si="79"/>
        <v>0.4</v>
      </c>
      <c r="BB23" s="113">
        <v>3</v>
      </c>
      <c r="BC23" s="185">
        <f t="shared" si="80"/>
        <v>0.6</v>
      </c>
      <c r="BD23" s="151">
        <f t="shared" si="102"/>
        <v>5</v>
      </c>
      <c r="BE23" s="123">
        <f>BD23</f>
        <v>5</v>
      </c>
      <c r="BF23" s="184"/>
      <c r="BG23" s="161">
        <f t="shared" si="81"/>
        <v>0</v>
      </c>
      <c r="BH23" s="113"/>
      <c r="BI23" s="185">
        <f t="shared" si="82"/>
        <v>0</v>
      </c>
      <c r="BJ23" s="151">
        <f t="shared" si="103"/>
        <v>0</v>
      </c>
      <c r="BK23" s="51">
        <f>BJ23</f>
        <v>0</v>
      </c>
      <c r="BL23" s="184"/>
      <c r="BM23" s="161">
        <f t="shared" si="83"/>
        <v>0</v>
      </c>
      <c r="BN23" s="113"/>
      <c r="BO23" s="185">
        <f t="shared" si="84"/>
        <v>0</v>
      </c>
      <c r="BP23" s="151">
        <f t="shared" si="104"/>
        <v>0</v>
      </c>
      <c r="BQ23" s="51">
        <f>BP23</f>
        <v>0</v>
      </c>
      <c r="BR23" s="184"/>
      <c r="BS23" s="161">
        <f t="shared" si="85"/>
        <v>0</v>
      </c>
      <c r="BT23" s="113"/>
      <c r="BU23" s="185">
        <f t="shared" si="86"/>
        <v>0</v>
      </c>
      <c r="BV23" s="151">
        <f t="shared" si="105"/>
        <v>0</v>
      </c>
      <c r="BW23" s="51">
        <f>BV23</f>
        <v>0</v>
      </c>
      <c r="BX23" s="184"/>
      <c r="BY23" s="161">
        <f t="shared" si="87"/>
        <v>0</v>
      </c>
      <c r="BZ23" s="113"/>
      <c r="CA23" s="185">
        <f t="shared" si="88"/>
        <v>0</v>
      </c>
      <c r="CB23" s="151">
        <f t="shared" si="106"/>
        <v>0</v>
      </c>
      <c r="CC23" s="269">
        <f>CB23</f>
        <v>0</v>
      </c>
      <c r="CD23" s="222">
        <f t="shared" si="89"/>
        <v>0</v>
      </c>
      <c r="CE23" s="223">
        <f t="shared" si="90"/>
        <v>0</v>
      </c>
      <c r="CF23" s="222">
        <f t="shared" si="91"/>
        <v>0</v>
      </c>
      <c r="CG23" s="223">
        <f t="shared" si="92"/>
        <v>0</v>
      </c>
    </row>
    <row r="24" spans="1:88" s="18" customFormat="1" ht="16.5" customHeight="1" x14ac:dyDescent="0.2">
      <c r="A24" s="404"/>
      <c r="B24" s="8" t="s">
        <v>260</v>
      </c>
      <c r="C24" s="127" t="s">
        <v>50</v>
      </c>
      <c r="D24" s="184">
        <v>1</v>
      </c>
      <c r="E24" s="161">
        <v>1</v>
      </c>
      <c r="F24" s="113">
        <v>0</v>
      </c>
      <c r="G24" s="185">
        <v>0</v>
      </c>
      <c r="H24" s="151">
        <v>1</v>
      </c>
      <c r="I24" s="51">
        <v>1</v>
      </c>
      <c r="J24" s="88">
        <v>1</v>
      </c>
      <c r="K24" s="140">
        <f t="shared" si="67"/>
        <v>1</v>
      </c>
      <c r="L24" s="87">
        <v>0</v>
      </c>
      <c r="M24" s="143">
        <f t="shared" si="68"/>
        <v>0</v>
      </c>
      <c r="N24" s="151">
        <f t="shared" si="93"/>
        <v>1</v>
      </c>
      <c r="O24" s="51">
        <f>N24</f>
        <v>1</v>
      </c>
      <c r="P24" s="88">
        <v>1</v>
      </c>
      <c r="Q24" s="140">
        <f t="shared" si="69"/>
        <v>1</v>
      </c>
      <c r="R24" s="87">
        <v>0</v>
      </c>
      <c r="S24" s="143">
        <f t="shared" si="70"/>
        <v>0</v>
      </c>
      <c r="T24" s="151">
        <f t="shared" ref="T24" si="107">SUM(P24,R24)</f>
        <v>1</v>
      </c>
      <c r="U24" s="51">
        <f>T24</f>
        <v>1</v>
      </c>
      <c r="V24" s="272">
        <v>1</v>
      </c>
      <c r="W24" s="332">
        <f>IFERROR(V24/Z24,0)</f>
        <v>1</v>
      </c>
      <c r="X24" s="259">
        <v>0</v>
      </c>
      <c r="Y24" s="338">
        <f>IFERROR(X24/Z24,0)</f>
        <v>0</v>
      </c>
      <c r="Z24" s="151">
        <f t="shared" si="97"/>
        <v>1</v>
      </c>
      <c r="AA24" s="51">
        <v>1</v>
      </c>
      <c r="AB24" s="88">
        <v>1</v>
      </c>
      <c r="AC24" s="140">
        <f t="shared" si="71"/>
        <v>1</v>
      </c>
      <c r="AD24" s="87">
        <v>0</v>
      </c>
      <c r="AE24" s="143">
        <f t="shared" si="72"/>
        <v>0</v>
      </c>
      <c r="AF24" s="158">
        <f t="shared" ref="AF24" si="108">SUM(AB24,AD24)</f>
        <v>1</v>
      </c>
      <c r="AG24" s="51">
        <f>AF24</f>
        <v>1</v>
      </c>
      <c r="AH24" s="88">
        <v>1</v>
      </c>
      <c r="AI24" s="140">
        <f t="shared" si="73"/>
        <v>1</v>
      </c>
      <c r="AJ24" s="87">
        <v>0</v>
      </c>
      <c r="AK24" s="143">
        <f t="shared" si="74"/>
        <v>0</v>
      </c>
      <c r="AL24" s="158">
        <f t="shared" ref="AL24" si="109">SUM(AH24,AJ24)</f>
        <v>1</v>
      </c>
      <c r="AM24" s="51">
        <f>AL24</f>
        <v>1</v>
      </c>
      <c r="AN24" s="88">
        <v>1</v>
      </c>
      <c r="AO24" s="140">
        <f t="shared" si="75"/>
        <v>1</v>
      </c>
      <c r="AP24" s="87">
        <v>0</v>
      </c>
      <c r="AQ24" s="143">
        <v>0</v>
      </c>
      <c r="AR24" s="151">
        <f t="shared" ref="AR24" si="110">SUM(AN24,AP24)</f>
        <v>1</v>
      </c>
      <c r="AS24" s="51">
        <f>AR24</f>
        <v>1</v>
      </c>
      <c r="AT24" s="88">
        <v>1</v>
      </c>
      <c r="AU24" s="140">
        <f t="shared" si="77"/>
        <v>1</v>
      </c>
      <c r="AV24" s="87">
        <v>0</v>
      </c>
      <c r="AW24" s="143">
        <v>0</v>
      </c>
      <c r="AX24" s="151">
        <f t="shared" ref="AX24" si="111">SUM(AT24,AV24)</f>
        <v>1</v>
      </c>
      <c r="AY24" s="51">
        <f>AX24</f>
        <v>1</v>
      </c>
      <c r="AZ24" s="88">
        <v>1</v>
      </c>
      <c r="BA24" s="140">
        <f t="shared" si="79"/>
        <v>1</v>
      </c>
      <c r="BB24" s="87">
        <v>0</v>
      </c>
      <c r="BC24" s="143">
        <v>0</v>
      </c>
      <c r="BD24" s="151">
        <f t="shared" ref="BD24" si="112">SUM(AZ24,BB24)</f>
        <v>1</v>
      </c>
      <c r="BE24" s="123">
        <f>BD24</f>
        <v>1</v>
      </c>
      <c r="BF24" s="88"/>
      <c r="BG24" s="140">
        <f t="shared" si="81"/>
        <v>0</v>
      </c>
      <c r="BH24" s="87"/>
      <c r="BI24" s="143">
        <v>0</v>
      </c>
      <c r="BJ24" s="151">
        <f t="shared" ref="BJ24" si="113">SUM(BF24,BH24)</f>
        <v>0</v>
      </c>
      <c r="BK24" s="51">
        <f>BJ24</f>
        <v>0</v>
      </c>
      <c r="BL24" s="88"/>
      <c r="BM24" s="140">
        <f t="shared" si="83"/>
        <v>0</v>
      </c>
      <c r="BN24" s="87"/>
      <c r="BO24" s="143">
        <f t="shared" si="84"/>
        <v>0</v>
      </c>
      <c r="BP24" s="151">
        <f t="shared" ref="BP24" si="114">SUM(BL24,BN24)</f>
        <v>0</v>
      </c>
      <c r="BQ24" s="51">
        <f>BP24</f>
        <v>0</v>
      </c>
      <c r="BR24" s="88"/>
      <c r="BS24" s="140">
        <f t="shared" si="85"/>
        <v>0</v>
      </c>
      <c r="BT24" s="87"/>
      <c r="BU24" s="143">
        <f t="shared" si="86"/>
        <v>0</v>
      </c>
      <c r="BV24" s="151">
        <f t="shared" ref="BV24" si="115">SUM(BR24,BT24)</f>
        <v>0</v>
      </c>
      <c r="BW24" s="51">
        <f>BV24</f>
        <v>0</v>
      </c>
      <c r="BX24" s="184"/>
      <c r="BY24" s="161">
        <f t="shared" si="87"/>
        <v>0</v>
      </c>
      <c r="BZ24" s="113"/>
      <c r="CA24" s="185">
        <f t="shared" si="88"/>
        <v>0</v>
      </c>
      <c r="CB24" s="151">
        <f t="shared" ref="CB24" si="116">SUM(BX24,BZ24)</f>
        <v>0</v>
      </c>
      <c r="CC24" s="269">
        <f>CB24</f>
        <v>0</v>
      </c>
      <c r="CD24" s="222">
        <f t="shared" si="89"/>
        <v>0</v>
      </c>
      <c r="CE24" s="223">
        <f t="shared" si="90"/>
        <v>0</v>
      </c>
      <c r="CF24" s="222">
        <f t="shared" si="91"/>
        <v>0</v>
      </c>
      <c r="CG24" s="223">
        <f t="shared" si="92"/>
        <v>0</v>
      </c>
    </row>
    <row r="25" spans="1:88" s="18" customFormat="1" ht="16.5" customHeight="1" x14ac:dyDescent="0.2">
      <c r="A25" s="404"/>
      <c r="B25" s="36" t="s">
        <v>64</v>
      </c>
      <c r="C25" s="130" t="s">
        <v>50</v>
      </c>
      <c r="D25" s="184">
        <v>121</v>
      </c>
      <c r="E25" s="161">
        <v>0.47450980392156861</v>
      </c>
      <c r="F25" s="113">
        <v>134</v>
      </c>
      <c r="G25" s="185">
        <v>0.52549019607843139</v>
      </c>
      <c r="H25" s="151">
        <v>255</v>
      </c>
      <c r="I25" s="51">
        <v>255</v>
      </c>
      <c r="J25" s="88">
        <v>124</v>
      </c>
      <c r="K25" s="140">
        <f t="shared" si="67"/>
        <v>0.484375</v>
      </c>
      <c r="L25" s="87">
        <v>132</v>
      </c>
      <c r="M25" s="143">
        <f t="shared" si="68"/>
        <v>0.515625</v>
      </c>
      <c r="N25" s="151">
        <f t="shared" si="93"/>
        <v>256</v>
      </c>
      <c r="O25" s="51">
        <f>N25</f>
        <v>256</v>
      </c>
      <c r="P25" s="184">
        <v>99</v>
      </c>
      <c r="Q25" s="161">
        <f t="shared" si="69"/>
        <v>0.50510204081632648</v>
      </c>
      <c r="R25" s="113">
        <v>97</v>
      </c>
      <c r="S25" s="185">
        <f t="shared" si="70"/>
        <v>0.49489795918367346</v>
      </c>
      <c r="T25" s="151">
        <f t="shared" si="94"/>
        <v>196</v>
      </c>
      <c r="U25" s="51">
        <f>T25</f>
        <v>196</v>
      </c>
      <c r="V25" s="272">
        <v>103</v>
      </c>
      <c r="W25" s="332">
        <f t="shared" ref="W25:W29" si="117">IFERROR(V25/Z25,0)</f>
        <v>0.5</v>
      </c>
      <c r="X25" s="259">
        <v>103</v>
      </c>
      <c r="Y25" s="338">
        <f t="shared" ref="Y25:Y29" si="118">IFERROR(X25/Z25,0)</f>
        <v>0.5</v>
      </c>
      <c r="Z25" s="151">
        <f t="shared" si="97"/>
        <v>206</v>
      </c>
      <c r="AA25" s="51">
        <v>206</v>
      </c>
      <c r="AB25" s="186">
        <v>106</v>
      </c>
      <c r="AC25" s="140">
        <f t="shared" si="71"/>
        <v>0.50236966824644547</v>
      </c>
      <c r="AD25" s="87">
        <v>105</v>
      </c>
      <c r="AE25" s="143">
        <f t="shared" si="72"/>
        <v>0.49763033175355448</v>
      </c>
      <c r="AF25" s="158">
        <f t="shared" si="98"/>
        <v>211</v>
      </c>
      <c r="AG25" s="51">
        <f>AF25</f>
        <v>211</v>
      </c>
      <c r="AH25" s="186">
        <v>104</v>
      </c>
      <c r="AI25" s="140">
        <f t="shared" si="73"/>
        <v>0.50241545893719808</v>
      </c>
      <c r="AJ25" s="87">
        <v>103</v>
      </c>
      <c r="AK25" s="143">
        <f t="shared" si="74"/>
        <v>0.49758454106280192</v>
      </c>
      <c r="AL25" s="158">
        <f t="shared" si="99"/>
        <v>207</v>
      </c>
      <c r="AM25" s="51">
        <f>AL25</f>
        <v>207</v>
      </c>
      <c r="AN25" s="184">
        <v>102</v>
      </c>
      <c r="AO25" s="161">
        <f t="shared" si="75"/>
        <v>0.51</v>
      </c>
      <c r="AP25" s="113">
        <v>98</v>
      </c>
      <c r="AQ25" s="185">
        <f t="shared" si="76"/>
        <v>0.49</v>
      </c>
      <c r="AR25" s="151">
        <f t="shared" si="100"/>
        <v>200</v>
      </c>
      <c r="AS25" s="51">
        <f>AR25</f>
        <v>200</v>
      </c>
      <c r="AT25" s="184">
        <v>100</v>
      </c>
      <c r="AU25" s="161">
        <f t="shared" si="77"/>
        <v>0.51020408163265307</v>
      </c>
      <c r="AV25" s="113">
        <v>96</v>
      </c>
      <c r="AW25" s="185">
        <f t="shared" si="78"/>
        <v>0.48979591836734693</v>
      </c>
      <c r="AX25" s="151">
        <f t="shared" si="101"/>
        <v>196</v>
      </c>
      <c r="AY25" s="51">
        <f>AX25</f>
        <v>196</v>
      </c>
      <c r="AZ25" s="184">
        <v>100</v>
      </c>
      <c r="BA25" s="161">
        <f t="shared" si="79"/>
        <v>0.51546391752577314</v>
      </c>
      <c r="BB25" s="113">
        <v>94</v>
      </c>
      <c r="BC25" s="185">
        <f t="shared" si="80"/>
        <v>0.4845360824742268</v>
      </c>
      <c r="BD25" s="151">
        <f t="shared" si="102"/>
        <v>194</v>
      </c>
      <c r="BE25" s="123">
        <f>BD25</f>
        <v>194</v>
      </c>
      <c r="BF25" s="184"/>
      <c r="BG25" s="161">
        <f t="shared" si="81"/>
        <v>0</v>
      </c>
      <c r="BH25" s="113"/>
      <c r="BI25" s="185">
        <f t="shared" si="82"/>
        <v>0</v>
      </c>
      <c r="BJ25" s="151">
        <f t="shared" si="103"/>
        <v>0</v>
      </c>
      <c r="BK25" s="51">
        <f>BJ25</f>
        <v>0</v>
      </c>
      <c r="BL25" s="184"/>
      <c r="BM25" s="161">
        <f t="shared" si="83"/>
        <v>0</v>
      </c>
      <c r="BN25" s="113"/>
      <c r="BO25" s="185">
        <f t="shared" si="84"/>
        <v>0</v>
      </c>
      <c r="BP25" s="151">
        <f t="shared" si="104"/>
        <v>0</v>
      </c>
      <c r="BQ25" s="51">
        <f>BP25</f>
        <v>0</v>
      </c>
      <c r="BR25" s="184"/>
      <c r="BS25" s="161">
        <f t="shared" si="85"/>
        <v>0</v>
      </c>
      <c r="BT25" s="113"/>
      <c r="BU25" s="185">
        <f t="shared" si="86"/>
        <v>0</v>
      </c>
      <c r="BV25" s="151">
        <f t="shared" si="105"/>
        <v>0</v>
      </c>
      <c r="BW25" s="51">
        <f>BV25</f>
        <v>0</v>
      </c>
      <c r="BX25" s="184"/>
      <c r="BY25" s="161">
        <f t="shared" si="87"/>
        <v>0</v>
      </c>
      <c r="BZ25" s="113"/>
      <c r="CA25" s="185">
        <f t="shared" si="88"/>
        <v>0</v>
      </c>
      <c r="CB25" s="151">
        <f t="shared" si="106"/>
        <v>0</v>
      </c>
      <c r="CC25" s="269">
        <f>CB25</f>
        <v>0</v>
      </c>
      <c r="CD25" s="222">
        <f t="shared" si="89"/>
        <v>-2</v>
      </c>
      <c r="CE25" s="223">
        <f t="shared" si="90"/>
        <v>-2</v>
      </c>
      <c r="CF25" s="222">
        <f t="shared" si="91"/>
        <v>-62</v>
      </c>
      <c r="CG25" s="223">
        <f t="shared" si="92"/>
        <v>-62</v>
      </c>
    </row>
    <row r="26" spans="1:88" s="18" customFormat="1" ht="16.5" customHeight="1" x14ac:dyDescent="0.2">
      <c r="A26" s="404"/>
      <c r="B26" s="36" t="s">
        <v>64</v>
      </c>
      <c r="C26" s="130" t="s">
        <v>54</v>
      </c>
      <c r="D26" s="184">
        <v>23</v>
      </c>
      <c r="E26" s="161">
        <v>0.48936170212765956</v>
      </c>
      <c r="F26" s="113">
        <v>24</v>
      </c>
      <c r="G26" s="185">
        <v>0.51063829787234039</v>
      </c>
      <c r="H26" s="151">
        <v>47</v>
      </c>
      <c r="I26" s="51">
        <v>15.040000000000001</v>
      </c>
      <c r="J26" s="88">
        <v>21</v>
      </c>
      <c r="K26" s="140">
        <f t="shared" si="67"/>
        <v>0.45652173913043476</v>
      </c>
      <c r="L26" s="87">
        <v>25</v>
      </c>
      <c r="M26" s="143">
        <f t="shared" si="68"/>
        <v>0.54347826086956519</v>
      </c>
      <c r="N26" s="151">
        <f t="shared" si="93"/>
        <v>46</v>
      </c>
      <c r="O26" s="51">
        <f>N26*0.32</f>
        <v>14.72</v>
      </c>
      <c r="P26" s="184">
        <v>20</v>
      </c>
      <c r="Q26" s="161">
        <f t="shared" si="69"/>
        <v>0.45454545454545453</v>
      </c>
      <c r="R26" s="113">
        <v>24</v>
      </c>
      <c r="S26" s="185">
        <f t="shared" si="70"/>
        <v>0.54545454545454541</v>
      </c>
      <c r="T26" s="151">
        <f t="shared" si="94"/>
        <v>44</v>
      </c>
      <c r="U26" s="51">
        <f>T26*0.32</f>
        <v>14.08</v>
      </c>
      <c r="V26" s="272">
        <v>22</v>
      </c>
      <c r="W26" s="332">
        <f t="shared" si="117"/>
        <v>0.41509433962264153</v>
      </c>
      <c r="X26" s="259">
        <v>31</v>
      </c>
      <c r="Y26" s="338">
        <f t="shared" si="118"/>
        <v>0.58490566037735847</v>
      </c>
      <c r="Z26" s="151">
        <f t="shared" si="97"/>
        <v>53</v>
      </c>
      <c r="AA26" s="51">
        <v>16.96</v>
      </c>
      <c r="AB26" s="186">
        <v>23</v>
      </c>
      <c r="AC26" s="140">
        <f t="shared" si="71"/>
        <v>0.38983050847457629</v>
      </c>
      <c r="AD26" s="87">
        <v>36</v>
      </c>
      <c r="AE26" s="143">
        <f t="shared" si="72"/>
        <v>0.61016949152542377</v>
      </c>
      <c r="AF26" s="158">
        <f t="shared" si="98"/>
        <v>59</v>
      </c>
      <c r="AG26" s="51">
        <f>AF26*0.32</f>
        <v>18.88</v>
      </c>
      <c r="AH26" s="186">
        <v>23</v>
      </c>
      <c r="AI26" s="140">
        <f t="shared" si="73"/>
        <v>0.41818181818181815</v>
      </c>
      <c r="AJ26" s="87">
        <v>32</v>
      </c>
      <c r="AK26" s="143">
        <f t="shared" si="74"/>
        <v>0.58181818181818179</v>
      </c>
      <c r="AL26" s="158">
        <f t="shared" si="99"/>
        <v>55</v>
      </c>
      <c r="AM26" s="51">
        <f>AL26*0.32</f>
        <v>17.600000000000001</v>
      </c>
      <c r="AN26" s="184">
        <v>21</v>
      </c>
      <c r="AO26" s="161">
        <f t="shared" si="75"/>
        <v>0.42</v>
      </c>
      <c r="AP26" s="113">
        <v>29</v>
      </c>
      <c r="AQ26" s="185">
        <f t="shared" si="76"/>
        <v>0.57999999999999996</v>
      </c>
      <c r="AR26" s="151">
        <f t="shared" si="100"/>
        <v>50</v>
      </c>
      <c r="AS26" s="51">
        <f>AR26*0.32</f>
        <v>16</v>
      </c>
      <c r="AT26" s="184">
        <v>20</v>
      </c>
      <c r="AU26" s="161">
        <f t="shared" si="77"/>
        <v>0.42553191489361702</v>
      </c>
      <c r="AV26" s="113">
        <v>27</v>
      </c>
      <c r="AW26" s="185">
        <f t="shared" si="78"/>
        <v>0.57446808510638303</v>
      </c>
      <c r="AX26" s="151">
        <f t="shared" si="101"/>
        <v>47</v>
      </c>
      <c r="AY26" s="51">
        <f>AX26*0.32</f>
        <v>15.040000000000001</v>
      </c>
      <c r="AZ26" s="184">
        <v>20</v>
      </c>
      <c r="BA26" s="161">
        <f t="shared" si="79"/>
        <v>0.42553191489361702</v>
      </c>
      <c r="BB26" s="113">
        <v>27</v>
      </c>
      <c r="BC26" s="185">
        <f t="shared" si="80"/>
        <v>0.57446808510638303</v>
      </c>
      <c r="BD26" s="151">
        <f t="shared" si="102"/>
        <v>47</v>
      </c>
      <c r="BE26" s="123">
        <f>BD26*0.32</f>
        <v>15.040000000000001</v>
      </c>
      <c r="BF26" s="184"/>
      <c r="BG26" s="161">
        <f t="shared" si="81"/>
        <v>0</v>
      </c>
      <c r="BH26" s="113"/>
      <c r="BI26" s="185">
        <f t="shared" si="82"/>
        <v>0</v>
      </c>
      <c r="BJ26" s="151">
        <f t="shared" si="103"/>
        <v>0</v>
      </c>
      <c r="BK26" s="51">
        <f>BJ26*0.32</f>
        <v>0</v>
      </c>
      <c r="BL26" s="184"/>
      <c r="BM26" s="161">
        <f t="shared" si="83"/>
        <v>0</v>
      </c>
      <c r="BN26" s="113"/>
      <c r="BO26" s="185">
        <f t="shared" si="84"/>
        <v>0</v>
      </c>
      <c r="BP26" s="151">
        <f t="shared" si="104"/>
        <v>0</v>
      </c>
      <c r="BQ26" s="51">
        <f>BP26*0.32</f>
        <v>0</v>
      </c>
      <c r="BR26" s="184"/>
      <c r="BS26" s="161">
        <f t="shared" si="85"/>
        <v>0</v>
      </c>
      <c r="BT26" s="113"/>
      <c r="BU26" s="185">
        <f t="shared" si="86"/>
        <v>0</v>
      </c>
      <c r="BV26" s="151">
        <f t="shared" si="105"/>
        <v>0</v>
      </c>
      <c r="BW26" s="51">
        <f>BV26*0.32</f>
        <v>0</v>
      </c>
      <c r="BX26" s="184"/>
      <c r="BY26" s="161">
        <f t="shared" si="87"/>
        <v>0</v>
      </c>
      <c r="BZ26" s="113"/>
      <c r="CA26" s="185">
        <f t="shared" si="88"/>
        <v>0</v>
      </c>
      <c r="CB26" s="151">
        <f t="shared" si="106"/>
        <v>0</v>
      </c>
      <c r="CC26" s="269">
        <f>CB26*0.32</f>
        <v>0</v>
      </c>
      <c r="CD26" s="222">
        <f t="shared" si="89"/>
        <v>0</v>
      </c>
      <c r="CE26" s="223">
        <f t="shared" si="90"/>
        <v>0</v>
      </c>
      <c r="CF26" s="222">
        <f t="shared" si="91"/>
        <v>1</v>
      </c>
      <c r="CG26" s="223">
        <f t="shared" si="92"/>
        <v>0.32000000000000028</v>
      </c>
    </row>
    <row r="27" spans="1:88" s="18" customFormat="1" ht="16.5" customHeight="1" x14ac:dyDescent="0.2">
      <c r="A27" s="404"/>
      <c r="B27" s="36" t="s">
        <v>64</v>
      </c>
      <c r="C27" s="130" t="s">
        <v>56</v>
      </c>
      <c r="D27" s="184">
        <v>4</v>
      </c>
      <c r="E27" s="161">
        <v>0.36363636363636365</v>
      </c>
      <c r="F27" s="113">
        <v>7</v>
      </c>
      <c r="G27" s="185">
        <v>0.63636363636363635</v>
      </c>
      <c r="H27" s="151">
        <v>11</v>
      </c>
      <c r="I27" s="51">
        <v>2.97</v>
      </c>
      <c r="J27" s="88">
        <v>4</v>
      </c>
      <c r="K27" s="140">
        <f t="shared" si="67"/>
        <v>0.36363636363636365</v>
      </c>
      <c r="L27" s="87">
        <v>7</v>
      </c>
      <c r="M27" s="143">
        <f t="shared" si="68"/>
        <v>0.63636363636363635</v>
      </c>
      <c r="N27" s="151">
        <f t="shared" si="93"/>
        <v>11</v>
      </c>
      <c r="O27" s="51">
        <f>N27*0.27</f>
        <v>2.97</v>
      </c>
      <c r="P27" s="184">
        <v>4</v>
      </c>
      <c r="Q27" s="161">
        <f t="shared" si="69"/>
        <v>0.36363636363636365</v>
      </c>
      <c r="R27" s="113">
        <v>7</v>
      </c>
      <c r="S27" s="185">
        <f t="shared" si="70"/>
        <v>0.63636363636363635</v>
      </c>
      <c r="T27" s="151">
        <f t="shared" si="94"/>
        <v>11</v>
      </c>
      <c r="U27" s="51">
        <f>T27*0.27</f>
        <v>2.97</v>
      </c>
      <c r="V27" s="272">
        <v>4</v>
      </c>
      <c r="W27" s="332">
        <f t="shared" si="117"/>
        <v>0.33333333333333331</v>
      </c>
      <c r="X27" s="259">
        <v>8</v>
      </c>
      <c r="Y27" s="338">
        <f t="shared" si="118"/>
        <v>0.66666666666666663</v>
      </c>
      <c r="Z27" s="151">
        <f t="shared" si="97"/>
        <v>12</v>
      </c>
      <c r="AA27" s="51">
        <v>3.24</v>
      </c>
      <c r="AB27" s="186">
        <v>4</v>
      </c>
      <c r="AC27" s="140">
        <f t="shared" si="71"/>
        <v>0.33333333333333331</v>
      </c>
      <c r="AD27" s="87">
        <v>8</v>
      </c>
      <c r="AE27" s="143">
        <f t="shared" si="72"/>
        <v>0.66666666666666663</v>
      </c>
      <c r="AF27" s="158">
        <f t="shared" si="98"/>
        <v>12</v>
      </c>
      <c r="AG27" s="51">
        <f>AF27*0.27</f>
        <v>3.24</v>
      </c>
      <c r="AH27" s="186">
        <v>4</v>
      </c>
      <c r="AI27" s="140">
        <f t="shared" si="73"/>
        <v>0.33333333333333331</v>
      </c>
      <c r="AJ27" s="87">
        <v>8</v>
      </c>
      <c r="AK27" s="143">
        <f t="shared" si="74"/>
        <v>0.66666666666666663</v>
      </c>
      <c r="AL27" s="158">
        <f t="shared" si="99"/>
        <v>12</v>
      </c>
      <c r="AM27" s="51">
        <f>AL27*0.27</f>
        <v>3.24</v>
      </c>
      <c r="AN27" s="184">
        <v>4</v>
      </c>
      <c r="AO27" s="161">
        <f t="shared" si="75"/>
        <v>0.33333333333333331</v>
      </c>
      <c r="AP27" s="113">
        <v>8</v>
      </c>
      <c r="AQ27" s="185">
        <f t="shared" si="76"/>
        <v>0.66666666666666663</v>
      </c>
      <c r="AR27" s="151">
        <f t="shared" si="100"/>
        <v>12</v>
      </c>
      <c r="AS27" s="51">
        <f>AR27*0.27</f>
        <v>3.24</v>
      </c>
      <c r="AT27" s="184">
        <v>4</v>
      </c>
      <c r="AU27" s="161">
        <f t="shared" si="77"/>
        <v>0.36363636363636365</v>
      </c>
      <c r="AV27" s="113">
        <v>7</v>
      </c>
      <c r="AW27" s="185">
        <f t="shared" si="78"/>
        <v>0.63636363636363635</v>
      </c>
      <c r="AX27" s="151">
        <f t="shared" si="101"/>
        <v>11</v>
      </c>
      <c r="AY27" s="51">
        <f>AX27*0.27</f>
        <v>2.97</v>
      </c>
      <c r="AZ27" s="184">
        <v>4</v>
      </c>
      <c r="BA27" s="161">
        <f t="shared" si="79"/>
        <v>0.36363636363636365</v>
      </c>
      <c r="BB27" s="113">
        <v>7</v>
      </c>
      <c r="BC27" s="185">
        <f t="shared" si="80"/>
        <v>0.63636363636363635</v>
      </c>
      <c r="BD27" s="151">
        <f t="shared" si="102"/>
        <v>11</v>
      </c>
      <c r="BE27" s="123">
        <f>BD27*0.27</f>
        <v>2.97</v>
      </c>
      <c r="BF27" s="184"/>
      <c r="BG27" s="161">
        <f t="shared" si="81"/>
        <v>0</v>
      </c>
      <c r="BH27" s="113"/>
      <c r="BI27" s="185">
        <f t="shared" si="82"/>
        <v>0</v>
      </c>
      <c r="BJ27" s="151">
        <f t="shared" si="103"/>
        <v>0</v>
      </c>
      <c r="BK27" s="51">
        <f>BJ27*0.27</f>
        <v>0</v>
      </c>
      <c r="BL27" s="184"/>
      <c r="BM27" s="161">
        <f t="shared" si="83"/>
        <v>0</v>
      </c>
      <c r="BN27" s="113"/>
      <c r="BO27" s="185">
        <f t="shared" si="84"/>
        <v>0</v>
      </c>
      <c r="BP27" s="151">
        <f t="shared" si="104"/>
        <v>0</v>
      </c>
      <c r="BQ27" s="51">
        <f>BP27*0.27</f>
        <v>0</v>
      </c>
      <c r="BR27" s="184"/>
      <c r="BS27" s="161">
        <f t="shared" si="85"/>
        <v>0</v>
      </c>
      <c r="BT27" s="113"/>
      <c r="BU27" s="185">
        <f t="shared" si="86"/>
        <v>0</v>
      </c>
      <c r="BV27" s="151">
        <f t="shared" si="105"/>
        <v>0</v>
      </c>
      <c r="BW27" s="51">
        <f>BV27*0.27</f>
        <v>0</v>
      </c>
      <c r="BX27" s="184"/>
      <c r="BY27" s="161">
        <f t="shared" si="87"/>
        <v>0</v>
      </c>
      <c r="BZ27" s="113"/>
      <c r="CA27" s="185">
        <f t="shared" si="88"/>
        <v>0</v>
      </c>
      <c r="CB27" s="151">
        <f t="shared" si="106"/>
        <v>0</v>
      </c>
      <c r="CC27" s="269">
        <f>CB27*0.27</f>
        <v>0</v>
      </c>
      <c r="CD27" s="222">
        <f t="shared" si="89"/>
        <v>0</v>
      </c>
      <c r="CE27" s="223">
        <f t="shared" si="90"/>
        <v>0</v>
      </c>
      <c r="CF27" s="222">
        <f t="shared" si="91"/>
        <v>0</v>
      </c>
      <c r="CG27" s="223">
        <f t="shared" si="92"/>
        <v>0</v>
      </c>
    </row>
    <row r="28" spans="1:88" s="18" customFormat="1" ht="16.5" customHeight="1" x14ac:dyDescent="0.2">
      <c r="A28" s="404"/>
      <c r="B28" s="36" t="s">
        <v>64</v>
      </c>
      <c r="C28" s="130" t="s">
        <v>57</v>
      </c>
      <c r="D28" s="184">
        <v>4</v>
      </c>
      <c r="E28" s="161">
        <v>0.26666666666666666</v>
      </c>
      <c r="F28" s="113">
        <v>11</v>
      </c>
      <c r="G28" s="185">
        <v>0.73333333333333328</v>
      </c>
      <c r="H28" s="151">
        <v>15</v>
      </c>
      <c r="I28" s="51">
        <v>3.3</v>
      </c>
      <c r="J28" s="88">
        <v>4</v>
      </c>
      <c r="K28" s="140">
        <f t="shared" si="67"/>
        <v>0.26666666666666666</v>
      </c>
      <c r="L28" s="87">
        <v>11</v>
      </c>
      <c r="M28" s="143">
        <f t="shared" si="68"/>
        <v>0.73333333333333328</v>
      </c>
      <c r="N28" s="151">
        <f t="shared" si="93"/>
        <v>15</v>
      </c>
      <c r="O28" s="51">
        <f>N28*0.22</f>
        <v>3.3</v>
      </c>
      <c r="P28" s="184">
        <v>4</v>
      </c>
      <c r="Q28" s="161">
        <f t="shared" si="69"/>
        <v>0.30769230769230771</v>
      </c>
      <c r="R28" s="113">
        <v>9</v>
      </c>
      <c r="S28" s="185">
        <f t="shared" si="70"/>
        <v>0.69230769230769229</v>
      </c>
      <c r="T28" s="151">
        <f t="shared" si="94"/>
        <v>13</v>
      </c>
      <c r="U28" s="51">
        <f>T28*0.22</f>
        <v>2.86</v>
      </c>
      <c r="V28" s="272">
        <v>4</v>
      </c>
      <c r="W28" s="332">
        <f t="shared" si="117"/>
        <v>0.4</v>
      </c>
      <c r="X28" s="259">
        <v>6</v>
      </c>
      <c r="Y28" s="338">
        <f t="shared" si="118"/>
        <v>0.6</v>
      </c>
      <c r="Z28" s="151">
        <f t="shared" si="97"/>
        <v>10</v>
      </c>
      <c r="AA28" s="51">
        <v>2.2000000000000002</v>
      </c>
      <c r="AB28" s="186">
        <v>4</v>
      </c>
      <c r="AC28" s="140">
        <f t="shared" si="71"/>
        <v>0.33333333333333331</v>
      </c>
      <c r="AD28" s="87">
        <v>8</v>
      </c>
      <c r="AE28" s="143">
        <f t="shared" si="72"/>
        <v>0.66666666666666663</v>
      </c>
      <c r="AF28" s="158">
        <f t="shared" si="98"/>
        <v>12</v>
      </c>
      <c r="AG28" s="51">
        <f>AF28*0.22</f>
        <v>2.64</v>
      </c>
      <c r="AH28" s="186">
        <v>4</v>
      </c>
      <c r="AI28" s="140">
        <f t="shared" si="73"/>
        <v>0.33333333333333331</v>
      </c>
      <c r="AJ28" s="87">
        <v>8</v>
      </c>
      <c r="AK28" s="143">
        <f t="shared" si="74"/>
        <v>0.66666666666666663</v>
      </c>
      <c r="AL28" s="158">
        <f t="shared" si="99"/>
        <v>12</v>
      </c>
      <c r="AM28" s="51">
        <f>AL28*0.22</f>
        <v>2.64</v>
      </c>
      <c r="AN28" s="184">
        <v>4</v>
      </c>
      <c r="AO28" s="161">
        <f t="shared" si="75"/>
        <v>0.33333333333333331</v>
      </c>
      <c r="AP28" s="113">
        <v>8</v>
      </c>
      <c r="AQ28" s="185">
        <f t="shared" si="76"/>
        <v>0.66666666666666663</v>
      </c>
      <c r="AR28" s="151">
        <f t="shared" si="100"/>
        <v>12</v>
      </c>
      <c r="AS28" s="51">
        <f>AR28*0.22</f>
        <v>2.64</v>
      </c>
      <c r="AT28" s="184">
        <v>4</v>
      </c>
      <c r="AU28" s="161">
        <f t="shared" si="77"/>
        <v>0.33333333333333331</v>
      </c>
      <c r="AV28" s="113">
        <v>8</v>
      </c>
      <c r="AW28" s="185">
        <f t="shared" si="78"/>
        <v>0.66666666666666663</v>
      </c>
      <c r="AX28" s="151">
        <f t="shared" si="101"/>
        <v>12</v>
      </c>
      <c r="AY28" s="51">
        <f>AX28*0.22</f>
        <v>2.64</v>
      </c>
      <c r="AZ28" s="184">
        <v>4</v>
      </c>
      <c r="BA28" s="161">
        <f t="shared" si="79"/>
        <v>0.33333333333333331</v>
      </c>
      <c r="BB28" s="113">
        <v>8</v>
      </c>
      <c r="BC28" s="185">
        <f t="shared" si="80"/>
        <v>0.66666666666666663</v>
      </c>
      <c r="BD28" s="151">
        <f t="shared" si="102"/>
        <v>12</v>
      </c>
      <c r="BE28" s="123">
        <f>BD28*0.22</f>
        <v>2.64</v>
      </c>
      <c r="BF28" s="184"/>
      <c r="BG28" s="161">
        <f t="shared" si="81"/>
        <v>0</v>
      </c>
      <c r="BH28" s="113"/>
      <c r="BI28" s="185">
        <f t="shared" si="82"/>
        <v>0</v>
      </c>
      <c r="BJ28" s="151">
        <f t="shared" si="103"/>
        <v>0</v>
      </c>
      <c r="BK28" s="123">
        <f>BJ28*0.22</f>
        <v>0</v>
      </c>
      <c r="BL28" s="184"/>
      <c r="BM28" s="161">
        <f t="shared" si="83"/>
        <v>0</v>
      </c>
      <c r="BN28" s="113"/>
      <c r="BO28" s="185">
        <f t="shared" si="84"/>
        <v>0</v>
      </c>
      <c r="BP28" s="151">
        <f t="shared" si="104"/>
        <v>0</v>
      </c>
      <c r="BQ28" s="123">
        <f>BP28*0.22</f>
        <v>0</v>
      </c>
      <c r="BR28" s="184"/>
      <c r="BS28" s="161">
        <f t="shared" si="85"/>
        <v>0</v>
      </c>
      <c r="BT28" s="113"/>
      <c r="BU28" s="185">
        <f t="shared" si="86"/>
        <v>0</v>
      </c>
      <c r="BV28" s="151">
        <f t="shared" si="105"/>
        <v>0</v>
      </c>
      <c r="BW28" s="51">
        <f>BV28*0.22</f>
        <v>0</v>
      </c>
      <c r="BX28" s="184"/>
      <c r="BY28" s="161">
        <f t="shared" si="87"/>
        <v>0</v>
      </c>
      <c r="BZ28" s="113"/>
      <c r="CA28" s="185">
        <f t="shared" si="88"/>
        <v>0</v>
      </c>
      <c r="CB28" s="151">
        <f t="shared" si="106"/>
        <v>0</v>
      </c>
      <c r="CC28" s="269">
        <f>CB28*0.22</f>
        <v>0</v>
      </c>
      <c r="CD28" s="222">
        <f t="shared" si="89"/>
        <v>0</v>
      </c>
      <c r="CE28" s="223">
        <f t="shared" si="90"/>
        <v>0</v>
      </c>
      <c r="CF28" s="222">
        <f t="shared" si="91"/>
        <v>-3</v>
      </c>
      <c r="CG28" s="223">
        <f t="shared" si="92"/>
        <v>-0.6599999999999997</v>
      </c>
    </row>
    <row r="29" spans="1:88" s="18" customFormat="1" ht="16.5" customHeight="1" thickBot="1" x14ac:dyDescent="0.25">
      <c r="A29" s="404"/>
      <c r="B29" s="36" t="s">
        <v>64</v>
      </c>
      <c r="C29" s="131" t="s">
        <v>58</v>
      </c>
      <c r="D29" s="187">
        <v>9</v>
      </c>
      <c r="E29" s="162">
        <v>0.5625</v>
      </c>
      <c r="F29" s="118">
        <v>7</v>
      </c>
      <c r="G29" s="188">
        <v>0.4375</v>
      </c>
      <c r="H29" s="152">
        <v>16</v>
      </c>
      <c r="I29" s="52">
        <v>2.56</v>
      </c>
      <c r="J29" s="119">
        <v>9</v>
      </c>
      <c r="K29" s="141">
        <f t="shared" si="67"/>
        <v>0.6428571428571429</v>
      </c>
      <c r="L29" s="114">
        <v>5</v>
      </c>
      <c r="M29" s="144">
        <f t="shared" si="68"/>
        <v>0.35714285714285715</v>
      </c>
      <c r="N29" s="152">
        <f t="shared" si="93"/>
        <v>14</v>
      </c>
      <c r="O29" s="52">
        <f>N29*0.16</f>
        <v>2.2400000000000002</v>
      </c>
      <c r="P29" s="187">
        <v>9</v>
      </c>
      <c r="Q29" s="162">
        <f t="shared" si="69"/>
        <v>0.6</v>
      </c>
      <c r="R29" s="118">
        <v>6</v>
      </c>
      <c r="S29" s="188">
        <f t="shared" si="70"/>
        <v>0.4</v>
      </c>
      <c r="T29" s="152">
        <f t="shared" si="94"/>
        <v>15</v>
      </c>
      <c r="U29" s="52">
        <f>T29*0.16</f>
        <v>2.4</v>
      </c>
      <c r="V29" s="273">
        <v>10</v>
      </c>
      <c r="W29" s="333">
        <f t="shared" si="117"/>
        <v>0.66666666666666663</v>
      </c>
      <c r="X29" s="264">
        <v>5</v>
      </c>
      <c r="Y29" s="338">
        <f t="shared" si="118"/>
        <v>0.33333333333333331</v>
      </c>
      <c r="Z29" s="152">
        <f t="shared" si="97"/>
        <v>15</v>
      </c>
      <c r="AA29" s="52">
        <v>2.4</v>
      </c>
      <c r="AB29" s="192">
        <v>10</v>
      </c>
      <c r="AC29" s="141">
        <f t="shared" si="71"/>
        <v>0.66666666666666663</v>
      </c>
      <c r="AD29" s="114">
        <v>5</v>
      </c>
      <c r="AE29" s="144">
        <f t="shared" si="72"/>
        <v>0.33333333333333331</v>
      </c>
      <c r="AF29" s="158">
        <f t="shared" si="98"/>
        <v>15</v>
      </c>
      <c r="AG29" s="52">
        <f>AF29*0.16</f>
        <v>2.4</v>
      </c>
      <c r="AH29" s="192">
        <v>10</v>
      </c>
      <c r="AI29" s="141">
        <f t="shared" si="73"/>
        <v>0.625</v>
      </c>
      <c r="AJ29" s="114">
        <v>6</v>
      </c>
      <c r="AK29" s="144">
        <f t="shared" si="74"/>
        <v>0.375</v>
      </c>
      <c r="AL29" s="158">
        <f t="shared" si="99"/>
        <v>16</v>
      </c>
      <c r="AM29" s="52">
        <f>AL29*0.16</f>
        <v>2.56</v>
      </c>
      <c r="AN29" s="187">
        <v>10</v>
      </c>
      <c r="AO29" s="162">
        <f t="shared" si="75"/>
        <v>0.625</v>
      </c>
      <c r="AP29" s="118">
        <v>6</v>
      </c>
      <c r="AQ29" s="188">
        <f t="shared" si="76"/>
        <v>0.375</v>
      </c>
      <c r="AR29" s="152">
        <f t="shared" si="100"/>
        <v>16</v>
      </c>
      <c r="AS29" s="52">
        <f>AR29*0.16</f>
        <v>2.56</v>
      </c>
      <c r="AT29" s="187">
        <v>10</v>
      </c>
      <c r="AU29" s="162">
        <f t="shared" si="77"/>
        <v>0.625</v>
      </c>
      <c r="AV29" s="118">
        <v>6</v>
      </c>
      <c r="AW29" s="188">
        <f t="shared" si="78"/>
        <v>0.375</v>
      </c>
      <c r="AX29" s="152">
        <f t="shared" si="101"/>
        <v>16</v>
      </c>
      <c r="AY29" s="52">
        <f>AX29*0.16</f>
        <v>2.56</v>
      </c>
      <c r="AZ29" s="187">
        <v>10</v>
      </c>
      <c r="BA29" s="162">
        <f t="shared" si="79"/>
        <v>0.625</v>
      </c>
      <c r="BB29" s="118">
        <v>6</v>
      </c>
      <c r="BC29" s="188">
        <f t="shared" si="80"/>
        <v>0.375</v>
      </c>
      <c r="BD29" s="152">
        <f t="shared" si="102"/>
        <v>16</v>
      </c>
      <c r="BE29" s="124">
        <f>BD29*0.16</f>
        <v>2.56</v>
      </c>
      <c r="BF29" s="187"/>
      <c r="BG29" s="162">
        <f t="shared" si="81"/>
        <v>0</v>
      </c>
      <c r="BH29" s="118"/>
      <c r="BI29" s="188">
        <f t="shared" si="82"/>
        <v>0</v>
      </c>
      <c r="BJ29" s="152">
        <f t="shared" si="103"/>
        <v>0</v>
      </c>
      <c r="BK29" s="124">
        <f>BJ29*0.16</f>
        <v>0</v>
      </c>
      <c r="BL29" s="187"/>
      <c r="BM29" s="162">
        <f t="shared" si="83"/>
        <v>0</v>
      </c>
      <c r="BN29" s="118"/>
      <c r="BO29" s="188">
        <f t="shared" si="84"/>
        <v>0</v>
      </c>
      <c r="BP29" s="152">
        <f t="shared" si="104"/>
        <v>0</v>
      </c>
      <c r="BQ29" s="124">
        <f>BP29*0.16</f>
        <v>0</v>
      </c>
      <c r="BR29" s="187"/>
      <c r="BS29" s="162">
        <f t="shared" si="85"/>
        <v>0</v>
      </c>
      <c r="BT29" s="118"/>
      <c r="BU29" s="188">
        <f t="shared" si="86"/>
        <v>0</v>
      </c>
      <c r="BV29" s="152">
        <f t="shared" si="105"/>
        <v>0</v>
      </c>
      <c r="BW29" s="52">
        <f>BV29*0.16</f>
        <v>0</v>
      </c>
      <c r="BX29" s="187"/>
      <c r="BY29" s="162">
        <f t="shared" si="87"/>
        <v>0</v>
      </c>
      <c r="BZ29" s="118"/>
      <c r="CA29" s="188">
        <f t="shared" si="88"/>
        <v>0</v>
      </c>
      <c r="CB29" s="152">
        <f t="shared" si="106"/>
        <v>0</v>
      </c>
      <c r="CC29" s="270">
        <f>CB29*0.16</f>
        <v>0</v>
      </c>
      <c r="CD29" s="222">
        <f t="shared" si="89"/>
        <v>0</v>
      </c>
      <c r="CE29" s="223">
        <f t="shared" si="90"/>
        <v>0</v>
      </c>
      <c r="CF29" s="222">
        <f t="shared" si="91"/>
        <v>2</v>
      </c>
      <c r="CG29" s="223">
        <f t="shared" si="92"/>
        <v>0.31999999999999984</v>
      </c>
    </row>
    <row r="30" spans="1:88" ht="16.5" customHeight="1" thickBot="1" x14ac:dyDescent="0.25">
      <c r="A30" s="404"/>
      <c r="B30" s="401" t="s">
        <v>65</v>
      </c>
      <c r="C30" s="405"/>
      <c r="D30" s="83">
        <v>475</v>
      </c>
      <c r="E30" s="138">
        <v>0.45849420849420852</v>
      </c>
      <c r="F30" s="23">
        <v>561</v>
      </c>
      <c r="G30" s="138">
        <v>0.54150579150579148</v>
      </c>
      <c r="H30" s="23">
        <v>1036</v>
      </c>
      <c r="I30" s="24">
        <v>696.3</v>
      </c>
      <c r="J30" s="101">
        <f>SUM(J12:J29)</f>
        <v>477</v>
      </c>
      <c r="K30" s="153">
        <f>J30/N30</f>
        <v>0.46131528046421666</v>
      </c>
      <c r="L30" s="24">
        <f>SUM(L12:L29)</f>
        <v>557</v>
      </c>
      <c r="M30" s="154">
        <f>L30/N30</f>
        <v>0.53868471953578334</v>
      </c>
      <c r="N30" s="23">
        <f>SUM(N12:N29)</f>
        <v>1034</v>
      </c>
      <c r="O30" s="23">
        <f>SUM(O12:O29)</f>
        <v>696.66000000000008</v>
      </c>
      <c r="P30" s="23">
        <f>SUM(P12:P29)</f>
        <v>489</v>
      </c>
      <c r="Q30" s="138">
        <f>P30/T30</f>
        <v>0.46794258373205744</v>
      </c>
      <c r="R30" s="23">
        <f>SUM(R12:R29)</f>
        <v>556</v>
      </c>
      <c r="S30" s="138">
        <f>R30/T30</f>
        <v>0.53205741626794256</v>
      </c>
      <c r="T30" s="23">
        <f>SUM(T12:T29)</f>
        <v>1045</v>
      </c>
      <c r="U30" s="23">
        <f>SUM(U12:U29)</f>
        <v>699.72000000000014</v>
      </c>
      <c r="V30" s="263">
        <f>SUM(V12:V29)</f>
        <v>495</v>
      </c>
      <c r="W30" s="334">
        <f>V30/Z30</f>
        <v>0.46875</v>
      </c>
      <c r="X30" s="260">
        <f>SUM(X12:X29)</f>
        <v>561</v>
      </c>
      <c r="Y30" s="331">
        <f>X30/Z30</f>
        <v>0.53125</v>
      </c>
      <c r="Z30" s="262">
        <f>SUM(Z12:Z29)</f>
        <v>1056</v>
      </c>
      <c r="AA30" s="262">
        <f>SUM(AA12:AA29)</f>
        <v>709.46</v>
      </c>
      <c r="AB30" s="23">
        <f>SUM(AB12:AB29)</f>
        <v>494</v>
      </c>
      <c r="AC30" s="138">
        <f>AB30/AF30</f>
        <v>0.464722483537159</v>
      </c>
      <c r="AD30" s="23">
        <f>SUM(AD12:AD29)</f>
        <v>569</v>
      </c>
      <c r="AE30" s="138">
        <f>AD30/AF30</f>
        <v>0.53527751646284105</v>
      </c>
      <c r="AF30" s="23">
        <f>SUM(AF12:AF29)</f>
        <v>1063</v>
      </c>
      <c r="AG30" s="23">
        <f>SUM(AG12:AG29)</f>
        <v>715.01999999999987</v>
      </c>
      <c r="AH30" s="23">
        <f>SUM(AH12:AH29)</f>
        <v>440</v>
      </c>
      <c r="AI30" s="138">
        <f t="shared" ref="AI30:AI31" si="119">AH30/AL30</f>
        <v>0.46610169491525422</v>
      </c>
      <c r="AJ30" s="23">
        <f>SUM(AJ12:AJ29)</f>
        <v>504</v>
      </c>
      <c r="AK30" s="138">
        <f t="shared" ref="AK30:AK31" si="120">AJ30/AL30</f>
        <v>0.53389830508474578</v>
      </c>
      <c r="AL30" s="23">
        <f>SUM(AL12:AL29)</f>
        <v>944</v>
      </c>
      <c r="AM30" s="24">
        <f>SUM(AM12:AM29)</f>
        <v>688.61999999999989</v>
      </c>
      <c r="AN30" s="23">
        <f>SUM(AN12:AN29)</f>
        <v>416</v>
      </c>
      <c r="AO30" s="138">
        <f t="shared" si="48"/>
        <v>0.47434435575826683</v>
      </c>
      <c r="AP30" s="23">
        <f>SUM(AP12:AP29)</f>
        <v>461</v>
      </c>
      <c r="AQ30" s="138">
        <f t="shared" si="49"/>
        <v>0.52565564424173317</v>
      </c>
      <c r="AR30" s="23">
        <f>SUM(AR12:AR29)</f>
        <v>877</v>
      </c>
      <c r="AS30" s="24">
        <f>SUM(AS12:AS29)</f>
        <v>667.01999999999987</v>
      </c>
      <c r="AT30" s="23">
        <f>SUM(AT12:AT29)</f>
        <v>402</v>
      </c>
      <c r="AU30" s="138">
        <f t="shared" si="50"/>
        <v>0.47686832740213525</v>
      </c>
      <c r="AV30" s="23">
        <f>SUM(AV12:AV29)</f>
        <v>441</v>
      </c>
      <c r="AW30" s="138">
        <f t="shared" si="51"/>
        <v>0.52313167259786475</v>
      </c>
      <c r="AX30" s="23">
        <f>SUM(AX12:AX29)</f>
        <v>843</v>
      </c>
      <c r="AY30" s="24">
        <f>SUM(AY12:AY29)</f>
        <v>636.62999999999988</v>
      </c>
      <c r="AZ30" s="23">
        <f>SUM(AZ12:AZ29)</f>
        <v>401</v>
      </c>
      <c r="BA30" s="138">
        <f>AZ30/BD30</f>
        <v>0.47966507177033491</v>
      </c>
      <c r="BB30" s="23">
        <f>SUM(BB12:BB29)</f>
        <v>435</v>
      </c>
      <c r="BC30" s="138">
        <f t="shared" si="53"/>
        <v>0.52033492822966509</v>
      </c>
      <c r="BD30" s="23">
        <f>SUM(BD12:BD29)</f>
        <v>836</v>
      </c>
      <c r="BE30" s="24">
        <f>SUM(BE12:BE29)</f>
        <v>633.76999999999987</v>
      </c>
      <c r="BF30" s="23">
        <f>SUM(BF12:BF29)</f>
        <v>0</v>
      </c>
      <c r="BG30" s="138" t="e">
        <f>BF30/BJ30</f>
        <v>#DIV/0!</v>
      </c>
      <c r="BH30" s="23">
        <f>SUM(BH12:BH29)</f>
        <v>0</v>
      </c>
      <c r="BI30" s="138" t="e">
        <f>BH30/BJ30</f>
        <v>#DIV/0!</v>
      </c>
      <c r="BJ30" s="23">
        <f>SUM(BJ12:BJ29)</f>
        <v>0</v>
      </c>
      <c r="BK30" s="24">
        <f>SUM(BK12:BK29)</f>
        <v>0</v>
      </c>
      <c r="BL30" s="23">
        <f>SUM(BL12:BL29)</f>
        <v>0</v>
      </c>
      <c r="BM30" s="138" t="e">
        <f t="shared" si="57"/>
        <v>#DIV/0!</v>
      </c>
      <c r="BN30" s="23">
        <f>SUM(BN12:BN29)</f>
        <v>0</v>
      </c>
      <c r="BO30" s="138" t="e">
        <f t="shared" si="58"/>
        <v>#DIV/0!</v>
      </c>
      <c r="BP30" s="23">
        <f>SUM(BP12:BP29)</f>
        <v>0</v>
      </c>
      <c r="BQ30" s="23">
        <f>SUM(BQ12:BQ29)</f>
        <v>0</v>
      </c>
      <c r="BR30" s="83">
        <f>SUM(BR12:BR29)</f>
        <v>0</v>
      </c>
      <c r="BS30" s="138" t="e">
        <f t="shared" ref="BS30:BS31" si="121">BR30/BV30</f>
        <v>#DIV/0!</v>
      </c>
      <c r="BT30" s="23">
        <f>SUM(BT12:BT29)</f>
        <v>0</v>
      </c>
      <c r="BU30" s="138" t="e">
        <f t="shared" ref="BU30:BU31" si="122">BT30/BV30</f>
        <v>#DIV/0!</v>
      </c>
      <c r="BV30" s="23">
        <f>SUM(BV12:BV29)</f>
        <v>0</v>
      </c>
      <c r="BW30" s="23">
        <f>SUM(BW12:BW29)</f>
        <v>0</v>
      </c>
      <c r="BX30" s="83">
        <f>SUM(BX12:BX29)</f>
        <v>0</v>
      </c>
      <c r="BY30" s="138" t="e">
        <f t="shared" ref="BY30:BY31" si="123">BX30/CB30</f>
        <v>#DIV/0!</v>
      </c>
      <c r="BZ30" s="23">
        <f>SUM(BZ12:BZ29)</f>
        <v>0</v>
      </c>
      <c r="CA30" s="138" t="e">
        <f t="shared" ref="CA30:CA31" si="124">BZ30/CB30</f>
        <v>#DIV/0!</v>
      </c>
      <c r="CB30" s="23">
        <f t="shared" ref="CB30:CG30" si="125">SUM(CB12:CB29)</f>
        <v>0</v>
      </c>
      <c r="CC30" s="24">
        <f t="shared" si="125"/>
        <v>0</v>
      </c>
      <c r="CD30" s="360">
        <f>SUM(CD12:CD29)</f>
        <v>-7</v>
      </c>
      <c r="CE30" s="361">
        <f t="shared" si="125"/>
        <v>-2.8599999999999994</v>
      </c>
      <c r="CF30" s="362">
        <f t="shared" si="125"/>
        <v>-198</v>
      </c>
      <c r="CG30" s="361">
        <f t="shared" si="125"/>
        <v>-62.89</v>
      </c>
    </row>
    <row r="31" spans="1:88" ht="16.5" customHeight="1" thickBot="1" x14ac:dyDescent="0.25">
      <c r="B31" s="401" t="s">
        <v>139</v>
      </c>
      <c r="C31" s="402"/>
      <c r="D31" s="23">
        <v>738</v>
      </c>
      <c r="E31" s="138">
        <v>0.41931818181818181</v>
      </c>
      <c r="F31" s="23">
        <v>1022</v>
      </c>
      <c r="G31" s="138">
        <v>0.58068181818181819</v>
      </c>
      <c r="H31" s="23">
        <v>1760</v>
      </c>
      <c r="I31" s="159"/>
      <c r="J31" s="101">
        <f>J11+J30</f>
        <v>740</v>
      </c>
      <c r="K31" s="153">
        <f>J31/N31</f>
        <v>0.42093287827076226</v>
      </c>
      <c r="L31" s="101">
        <f>L11+L30</f>
        <v>1018</v>
      </c>
      <c r="M31" s="154">
        <f>L31/N31</f>
        <v>0.5790671217292378</v>
      </c>
      <c r="N31" s="101">
        <f>N11+N30</f>
        <v>1758</v>
      </c>
      <c r="O31" s="101">
        <f>O11+O30</f>
        <v>1418.6200000000001</v>
      </c>
      <c r="P31" s="23">
        <f>P11+P30</f>
        <v>752</v>
      </c>
      <c r="Q31" s="138">
        <f>P31/T31</f>
        <v>0.42485875706214687</v>
      </c>
      <c r="R31" s="23">
        <f>R11+R30</f>
        <v>1018</v>
      </c>
      <c r="S31" s="138">
        <f>R31/T31</f>
        <v>0.57514124293785307</v>
      </c>
      <c r="T31" s="23">
        <f>T11+T30</f>
        <v>1770</v>
      </c>
      <c r="U31" s="23">
        <f>U11+U30</f>
        <v>1422.6800000000003</v>
      </c>
      <c r="V31" s="265">
        <f>V11+V30</f>
        <v>759</v>
      </c>
      <c r="W31" s="334">
        <f>V31/Z31</f>
        <v>0.42616507580011231</v>
      </c>
      <c r="X31" s="266">
        <f>X11+X30</f>
        <v>1022</v>
      </c>
      <c r="Y31" s="331">
        <f>X31/Z31</f>
        <v>0.57383492419988769</v>
      </c>
      <c r="Z31" s="267">
        <f>Z11+Z30</f>
        <v>1781</v>
      </c>
      <c r="AA31" s="267">
        <f>AA11+AA30</f>
        <v>1432.42</v>
      </c>
      <c r="AB31" s="23">
        <f>AB11+AB30</f>
        <v>758</v>
      </c>
      <c r="AC31" s="138">
        <f>AB31/AF31</f>
        <v>0.42393736017897093</v>
      </c>
      <c r="AD31" s="23">
        <f>AD11+AD30</f>
        <v>1030</v>
      </c>
      <c r="AE31" s="138">
        <f>AD31/AF31</f>
        <v>0.57606263982102912</v>
      </c>
      <c r="AF31" s="23">
        <f>AF11+AF30</f>
        <v>1788</v>
      </c>
      <c r="AG31" s="111">
        <f>AG11+AG30</f>
        <v>1437.98</v>
      </c>
      <c r="AH31" s="23">
        <f>AH11+AH30</f>
        <v>706</v>
      </c>
      <c r="AI31" s="138">
        <f t="shared" si="119"/>
        <v>0.42199641362821277</v>
      </c>
      <c r="AJ31" s="23">
        <f>AJ11+AJ30</f>
        <v>967</v>
      </c>
      <c r="AK31" s="138">
        <f t="shared" si="120"/>
        <v>0.57800358637178717</v>
      </c>
      <c r="AL31" s="23">
        <f>AL11+AL30</f>
        <v>1673</v>
      </c>
      <c r="AM31" s="111">
        <f>AM11+AM30</f>
        <v>1415.58</v>
      </c>
      <c r="AN31" s="23">
        <f>AN11+AN30</f>
        <v>682</v>
      </c>
      <c r="AO31" s="138">
        <f t="shared" si="48"/>
        <v>0.42333954065797641</v>
      </c>
      <c r="AP31" s="23">
        <f>AP11+AP30</f>
        <v>929</v>
      </c>
      <c r="AQ31" s="138">
        <f t="shared" si="49"/>
        <v>0.57666045934202359</v>
      </c>
      <c r="AR31" s="23">
        <f>AR11+AR30</f>
        <v>1611</v>
      </c>
      <c r="AS31" s="111">
        <f>AS11+AS30</f>
        <v>1398.98</v>
      </c>
      <c r="AT31" s="23">
        <f>AT11+AT30</f>
        <v>677</v>
      </c>
      <c r="AU31" s="138">
        <f t="shared" si="50"/>
        <v>0.42312499999999997</v>
      </c>
      <c r="AV31" s="23">
        <f>AV11+AV30</f>
        <v>923</v>
      </c>
      <c r="AW31" s="138">
        <f t="shared" si="51"/>
        <v>0.57687500000000003</v>
      </c>
      <c r="AX31" s="23">
        <f>AX11+AX30</f>
        <v>1600</v>
      </c>
      <c r="AY31" s="111">
        <f>AY11+AY30</f>
        <v>1391.59</v>
      </c>
      <c r="AZ31" s="23">
        <f>AZ11+AZ30</f>
        <v>676</v>
      </c>
      <c r="BA31" s="138">
        <f t="shared" si="52"/>
        <v>0.42435655994978028</v>
      </c>
      <c r="BB31" s="23">
        <f>BB11+BB30</f>
        <v>917</v>
      </c>
      <c r="BC31" s="138">
        <f t="shared" si="53"/>
        <v>0.57564344005021972</v>
      </c>
      <c r="BD31" s="23">
        <f>BD11+BD30</f>
        <v>1593</v>
      </c>
      <c r="BE31" s="111">
        <f>BE11+BE30</f>
        <v>1388.73</v>
      </c>
      <c r="BF31" s="23">
        <f>BF11+BF30</f>
        <v>0</v>
      </c>
      <c r="BG31" s="138" t="e">
        <f t="shared" si="55"/>
        <v>#DIV/0!</v>
      </c>
      <c r="BH31" s="23">
        <f>BH11+BH30</f>
        <v>0</v>
      </c>
      <c r="BI31" s="138" t="e">
        <f t="shared" si="56"/>
        <v>#DIV/0!</v>
      </c>
      <c r="BJ31" s="23">
        <f>BJ11+BJ30</f>
        <v>0</v>
      </c>
      <c r="BK31" s="159"/>
      <c r="BL31" s="23">
        <f>BL11+BL30</f>
        <v>0</v>
      </c>
      <c r="BM31" s="138" t="e">
        <f t="shared" si="57"/>
        <v>#DIV/0!</v>
      </c>
      <c r="BN31" s="23">
        <f>BN11+BN30</f>
        <v>0</v>
      </c>
      <c r="BO31" s="138" t="e">
        <f t="shared" si="58"/>
        <v>#DIV/0!</v>
      </c>
      <c r="BP31" s="23">
        <f>BP11+BP30</f>
        <v>0</v>
      </c>
      <c r="BQ31" s="159"/>
      <c r="BR31" s="23">
        <f>BR11+BR30</f>
        <v>0</v>
      </c>
      <c r="BS31" s="138" t="e">
        <f t="shared" si="121"/>
        <v>#DIV/0!</v>
      </c>
      <c r="BT31" s="23">
        <f>BT11+BT30</f>
        <v>0</v>
      </c>
      <c r="BU31" s="138" t="e">
        <f t="shared" si="122"/>
        <v>#DIV/0!</v>
      </c>
      <c r="BV31" s="23">
        <f>BV11+BV30</f>
        <v>0</v>
      </c>
      <c r="BW31" s="159"/>
      <c r="BX31" s="23">
        <f>BX11+BX30</f>
        <v>0</v>
      </c>
      <c r="BY31" s="138" t="e">
        <f t="shared" si="123"/>
        <v>#DIV/0!</v>
      </c>
      <c r="BZ31" s="23">
        <f>BZ11+BZ30</f>
        <v>0</v>
      </c>
      <c r="CA31" s="138" t="e">
        <f t="shared" si="124"/>
        <v>#DIV/0!</v>
      </c>
      <c r="CB31" s="23">
        <f>CB11+CB30</f>
        <v>0</v>
      </c>
      <c r="CC31" s="159"/>
      <c r="CD31" s="363">
        <f>CD11+CD30</f>
        <v>-7</v>
      </c>
      <c r="CE31" s="214"/>
      <c r="CF31" s="363">
        <f>CF11+CF30</f>
        <v>-165</v>
      </c>
      <c r="CG31" s="214"/>
    </row>
    <row r="32" spans="1:88" x14ac:dyDescent="0.2">
      <c r="CI32" s="340"/>
      <c r="CJ32" s="340"/>
    </row>
    <row r="33" spans="20:88" x14ac:dyDescent="0.2">
      <c r="AO33" s="388"/>
      <c r="AP33" s="388"/>
      <c r="AQ33" s="234"/>
      <c r="CI33" s="341"/>
      <c r="CJ33" s="342"/>
    </row>
    <row r="34" spans="20:88" x14ac:dyDescent="0.2">
      <c r="AO34" s="388"/>
      <c r="AP34" s="388"/>
      <c r="CI34" s="341"/>
      <c r="CJ34" s="342"/>
    </row>
    <row r="35" spans="20:88" x14ac:dyDescent="0.2">
      <c r="CI35" s="341"/>
      <c r="CJ35" s="342"/>
    </row>
    <row r="36" spans="20:88" ht="10.5" customHeight="1" x14ac:dyDescent="0.2">
      <c r="CI36" s="341"/>
      <c r="CJ36" s="342"/>
    </row>
    <row r="37" spans="20:88" x14ac:dyDescent="0.2">
      <c r="CI37" s="341"/>
      <c r="CJ37" s="342"/>
    </row>
    <row r="38" spans="20:88" x14ac:dyDescent="0.2">
      <c r="CI38" s="341"/>
      <c r="CJ38" s="342"/>
    </row>
    <row r="39" spans="20:88" x14ac:dyDescent="0.2">
      <c r="CI39" s="341"/>
      <c r="CJ39" s="342"/>
    </row>
    <row r="40" spans="20:88" x14ac:dyDescent="0.2">
      <c r="CI40" s="341"/>
      <c r="CJ40" s="341"/>
    </row>
    <row r="41" spans="20:88" x14ac:dyDescent="0.2">
      <c r="CI41" s="341"/>
      <c r="CJ41" s="342"/>
    </row>
    <row r="42" spans="20:88" x14ac:dyDescent="0.2">
      <c r="CI42" s="341"/>
      <c r="CJ42" s="342"/>
    </row>
    <row r="43" spans="20:88" x14ac:dyDescent="0.2">
      <c r="CI43" s="341"/>
      <c r="CJ43" s="342"/>
    </row>
    <row r="44" spans="20:88" x14ac:dyDescent="0.2">
      <c r="CI44" s="341"/>
      <c r="CJ44" s="342"/>
    </row>
    <row r="45" spans="20:88" x14ac:dyDescent="0.2">
      <c r="CI45" s="341"/>
      <c r="CJ45" s="342"/>
    </row>
    <row r="46" spans="20:88" x14ac:dyDescent="0.2">
      <c r="CI46" s="341"/>
      <c r="CJ46" s="342"/>
    </row>
    <row r="47" spans="20:88" x14ac:dyDescent="0.2">
      <c r="CI47" s="341"/>
      <c r="CJ47" s="342"/>
    </row>
    <row r="48" spans="20:88" x14ac:dyDescent="0.2">
      <c r="T48" s="1">
        <f>P20-J20</f>
        <v>30</v>
      </c>
      <c r="CI48" s="341"/>
      <c r="CJ48" s="342"/>
    </row>
    <row r="49" spans="87:88" x14ac:dyDescent="0.2">
      <c r="CI49" s="341"/>
      <c r="CJ49" s="342"/>
    </row>
    <row r="50" spans="87:88" x14ac:dyDescent="0.2">
      <c r="CI50" s="341"/>
      <c r="CJ50" s="342"/>
    </row>
    <row r="51" spans="87:88" x14ac:dyDescent="0.2">
      <c r="CI51" s="341"/>
      <c r="CJ51" s="342"/>
    </row>
    <row r="52" spans="87:88" x14ac:dyDescent="0.2">
      <c r="CI52" s="341"/>
      <c r="CJ52" s="342"/>
    </row>
    <row r="53" spans="87:88" x14ac:dyDescent="0.2">
      <c r="CI53" s="341"/>
      <c r="CJ53" s="342"/>
    </row>
    <row r="54" spans="87:88" x14ac:dyDescent="0.2">
      <c r="CI54" s="341"/>
      <c r="CJ54" s="342"/>
    </row>
    <row r="55" spans="87:88" x14ac:dyDescent="0.2">
      <c r="CI55" s="341"/>
      <c r="CJ55" s="342"/>
    </row>
    <row r="56" spans="87:88" x14ac:dyDescent="0.2">
      <c r="CI56" s="341"/>
      <c r="CJ56" s="342"/>
    </row>
    <row r="57" spans="87:88" x14ac:dyDescent="0.2">
      <c r="CI57" s="341"/>
      <c r="CJ57" s="342"/>
    </row>
    <row r="58" spans="87:88" x14ac:dyDescent="0.2">
      <c r="CI58" s="341"/>
      <c r="CJ58" s="341"/>
    </row>
    <row r="59" spans="87:88" x14ac:dyDescent="0.2">
      <c r="CI59" s="341"/>
      <c r="CJ59" s="341"/>
    </row>
  </sheetData>
  <mergeCells count="26">
    <mergeCell ref="B31:C31"/>
    <mergeCell ref="A3:B3"/>
    <mergeCell ref="B11:C11"/>
    <mergeCell ref="A12:A30"/>
    <mergeCell ref="B30:C30"/>
    <mergeCell ref="A4:A11"/>
    <mergeCell ref="A1:B1"/>
    <mergeCell ref="A2:C2"/>
    <mergeCell ref="J2:O2"/>
    <mergeCell ref="P2:U2"/>
    <mergeCell ref="CD2:CE2"/>
    <mergeCell ref="D2:I2"/>
    <mergeCell ref="CD1:CG1"/>
    <mergeCell ref="CF2:CG2"/>
    <mergeCell ref="AT2:AY2"/>
    <mergeCell ref="AZ2:BE2"/>
    <mergeCell ref="BF2:BK2"/>
    <mergeCell ref="BL2:BQ2"/>
    <mergeCell ref="BR2:BW2"/>
    <mergeCell ref="BX2:CC2"/>
    <mergeCell ref="AO33:AP33"/>
    <mergeCell ref="AO34:AP34"/>
    <mergeCell ref="V2:AA2"/>
    <mergeCell ref="AB2:AG2"/>
    <mergeCell ref="AH2:AM2"/>
    <mergeCell ref="AN2:AS2"/>
  </mergeCells>
  <phoneticPr fontId="15" type="noConversion"/>
  <printOptions horizontalCentered="1" verticalCentered="1"/>
  <pageMargins left="0.78740157480314965" right="0.78740157480314965" top="0.98425196850393704" bottom="0.98425196850393704" header="0.39370078740157483" footer="0.19685039370078741"/>
  <pageSetup paperSize="8" scale="41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&amp;L&amp;P/&amp;N&amp;C&amp;F&amp;R&amp;8PDI</oddFooter>
  </headerFooter>
  <ignoredErrors>
    <ignoredError sqref="O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73"/>
  <sheetViews>
    <sheetView zoomScale="115" zoomScaleNormal="115" zoomScaleSheetLayoutView="55" workbookViewId="0">
      <pane xSplit="2" topLeftCell="AB1" activePane="topRight" state="frozen"/>
      <selection pane="topRight" activeCell="BP1" sqref="BP1:BQ1"/>
    </sheetView>
  </sheetViews>
  <sheetFormatPr baseColWidth="10" defaultColWidth="11.42578125" defaultRowHeight="11.25" x14ac:dyDescent="0.2"/>
  <cols>
    <col min="1" max="1" width="4.140625" style="18" bestFit="1" customWidth="1"/>
    <col min="2" max="2" width="35.140625" style="18" bestFit="1" customWidth="1"/>
    <col min="3" max="7" width="7.28515625" style="18" hidden="1" customWidth="1"/>
    <col min="8" max="8" width="7.28515625" style="18" customWidth="1"/>
    <col min="9" max="9" width="7.140625" style="18" bestFit="1" customWidth="1"/>
    <col min="10" max="10" width="8.140625" style="18" customWidth="1"/>
    <col min="11" max="11" width="7.140625" style="18" bestFit="1" customWidth="1"/>
    <col min="12" max="12" width="5.7109375" style="17" customWidth="1"/>
    <col min="13" max="13" width="7.28515625" style="18" customWidth="1"/>
    <col min="14" max="14" width="7.140625" style="18" customWidth="1"/>
    <col min="15" max="15" width="8.140625" style="18" customWidth="1"/>
    <col min="16" max="16" width="7.140625" style="18" customWidth="1"/>
    <col min="17" max="17" width="5.7109375" style="17" customWidth="1"/>
    <col min="18" max="18" width="7.28515625" style="18" bestFit="1" customWidth="1"/>
    <col min="19" max="19" width="6.5703125" style="18" bestFit="1" customWidth="1"/>
    <col min="20" max="20" width="8.140625" style="18" bestFit="1" customWidth="1"/>
    <col min="21" max="21" width="6.5703125" style="18" bestFit="1" customWidth="1"/>
    <col min="22" max="22" width="5.7109375" style="17" bestFit="1" customWidth="1"/>
    <col min="23" max="23" width="7.28515625" style="18" customWidth="1"/>
    <col min="24" max="24" width="7.140625" style="18" bestFit="1" customWidth="1"/>
    <col min="25" max="25" width="8.140625" style="18" customWidth="1"/>
    <col min="26" max="26" width="7.140625" style="18" bestFit="1" customWidth="1"/>
    <col min="27" max="27" width="5.7109375" style="17" customWidth="1"/>
    <col min="28" max="28" width="7.28515625" style="18" customWidth="1"/>
    <col min="29" max="29" width="7.140625" style="18" bestFit="1" customWidth="1"/>
    <col min="30" max="30" width="8.140625" style="18" customWidth="1"/>
    <col min="31" max="31" width="7.140625" style="18" bestFit="1" customWidth="1"/>
    <col min="32" max="32" width="5.7109375" style="17" customWidth="1"/>
    <col min="33" max="33" width="7.28515625" style="18" customWidth="1"/>
    <col min="34" max="34" width="8" style="18" bestFit="1" customWidth="1"/>
    <col min="35" max="35" width="8.140625" style="18" customWidth="1"/>
    <col min="36" max="36" width="7.140625" style="18" bestFit="1" customWidth="1"/>
    <col min="37" max="37" width="5.7109375" style="17" customWidth="1"/>
    <col min="38" max="38" width="7.28515625" style="18" customWidth="1"/>
    <col min="39" max="39" width="8" style="18" bestFit="1" customWidth="1"/>
    <col min="40" max="40" width="8.140625" style="18" customWidth="1"/>
    <col min="41" max="41" width="7.140625" style="18" bestFit="1" customWidth="1"/>
    <col min="42" max="42" width="5.7109375" style="28" customWidth="1"/>
    <col min="43" max="43" width="7.28515625" style="18" customWidth="1"/>
    <col min="44" max="44" width="8" style="18" bestFit="1" customWidth="1"/>
    <col min="45" max="45" width="8.140625" style="18" customWidth="1"/>
    <col min="46" max="46" width="7.140625" style="18" bestFit="1" customWidth="1"/>
    <col min="47" max="47" width="5.7109375" style="17" customWidth="1"/>
    <col min="48" max="48" width="7.28515625" style="18" hidden="1" customWidth="1"/>
    <col min="49" max="49" width="6.5703125" style="18" hidden="1" customWidth="1"/>
    <col min="50" max="50" width="8.140625" style="18" hidden="1" customWidth="1"/>
    <col min="51" max="51" width="6.5703125" style="18" hidden="1" customWidth="1"/>
    <col min="52" max="52" width="5.7109375" style="17" hidden="1" customWidth="1"/>
    <col min="53" max="53" width="7.28515625" style="17" hidden="1" customWidth="1"/>
    <col min="54" max="54" width="6.5703125" style="91" hidden="1" customWidth="1"/>
    <col min="55" max="55" width="8.140625" style="17" hidden="1" customWidth="1"/>
    <col min="56" max="56" width="6.5703125" style="91" hidden="1" customWidth="1"/>
    <col min="57" max="57" width="5.7109375" style="17" hidden="1" customWidth="1"/>
    <col min="58" max="58" width="7.28515625" style="91" hidden="1" customWidth="1"/>
    <col min="59" max="59" width="6.5703125" style="91" hidden="1" customWidth="1"/>
    <col min="60" max="60" width="8.140625" style="91" hidden="1" customWidth="1"/>
    <col min="61" max="61" width="6.5703125" style="91" hidden="1" customWidth="1"/>
    <col min="62" max="62" width="5.7109375" style="91" hidden="1" customWidth="1"/>
    <col min="63" max="63" width="7.28515625" style="91" hidden="1" customWidth="1"/>
    <col min="64" max="64" width="6.5703125" style="91" hidden="1" customWidth="1"/>
    <col min="65" max="65" width="8.140625" style="91" hidden="1" customWidth="1"/>
    <col min="66" max="66" width="6.5703125" style="91" hidden="1" customWidth="1"/>
    <col min="67" max="67" width="5.7109375" style="17" hidden="1" customWidth="1"/>
    <col min="68" max="68" width="13.42578125" style="17" customWidth="1"/>
    <col min="69" max="69" width="15" style="17" customWidth="1"/>
    <col min="70" max="70" width="3" style="18" customWidth="1"/>
    <col min="71" max="71" width="16.42578125" style="18" customWidth="1"/>
    <col min="72" max="72" width="8" style="18" hidden="1" customWidth="1"/>
    <col min="73" max="16384" width="11.42578125" style="18"/>
  </cols>
  <sheetData>
    <row r="1" spans="1:71" ht="13.5" thickBot="1" x14ac:dyDescent="0.25">
      <c r="A1" s="408" t="s">
        <v>261</v>
      </c>
      <c r="B1" s="410"/>
      <c r="C1" s="91"/>
      <c r="D1" s="91"/>
      <c r="E1" s="91"/>
      <c r="F1" s="91"/>
      <c r="G1" s="91"/>
      <c r="H1" s="17"/>
      <c r="I1" s="91"/>
      <c r="J1" s="17"/>
      <c r="K1" s="91"/>
      <c r="M1" s="17"/>
      <c r="N1" s="91"/>
      <c r="O1" s="17"/>
      <c r="P1" s="91"/>
      <c r="R1" s="17"/>
      <c r="S1" s="91"/>
      <c r="T1" s="17"/>
      <c r="U1" s="91"/>
      <c r="W1" s="17"/>
      <c r="X1" s="91"/>
      <c r="Y1" s="17"/>
      <c r="Z1" s="91"/>
      <c r="AB1" s="17"/>
      <c r="AC1" s="91"/>
      <c r="AD1" s="17"/>
      <c r="AE1" s="91"/>
      <c r="AG1" s="17"/>
      <c r="AH1" s="91"/>
      <c r="AI1" s="17"/>
      <c r="AJ1" s="91"/>
      <c r="AL1" s="17"/>
      <c r="AM1" s="91"/>
      <c r="AN1" s="17"/>
      <c r="AO1" s="91"/>
      <c r="AQ1" s="17"/>
      <c r="AR1" s="91"/>
      <c r="AS1" s="17"/>
      <c r="AT1" s="91"/>
      <c r="AV1" s="17"/>
      <c r="AW1" s="91"/>
      <c r="AX1" s="17"/>
      <c r="AY1" s="91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442"/>
      <c r="BQ1" s="442"/>
      <c r="BR1" s="346"/>
      <c r="BS1" s="346"/>
    </row>
    <row r="2" spans="1:71" ht="13.5" customHeight="1" thickBot="1" x14ac:dyDescent="0.25">
      <c r="A2" s="392" t="s">
        <v>0</v>
      </c>
      <c r="B2" s="393"/>
      <c r="C2" s="254"/>
      <c r="D2" s="254"/>
      <c r="E2" s="254"/>
      <c r="F2" s="254"/>
      <c r="G2" s="254"/>
      <c r="H2" s="408" t="s">
        <v>1</v>
      </c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09"/>
      <c r="AD2" s="409"/>
      <c r="AE2" s="409"/>
      <c r="AF2" s="409"/>
      <c r="AG2" s="409"/>
      <c r="AH2" s="409"/>
      <c r="AI2" s="409"/>
      <c r="AJ2" s="409"/>
      <c r="AK2" s="409"/>
      <c r="AL2" s="409"/>
      <c r="AM2" s="409"/>
      <c r="AN2" s="409"/>
      <c r="AO2" s="409"/>
      <c r="AP2" s="409"/>
      <c r="AQ2" s="409"/>
      <c r="AR2" s="409"/>
      <c r="AS2" s="409"/>
      <c r="AT2" s="409"/>
      <c r="AU2" s="409"/>
      <c r="AV2" s="409"/>
      <c r="AW2" s="409"/>
      <c r="AX2" s="409"/>
      <c r="AY2" s="409"/>
      <c r="AZ2" s="409"/>
      <c r="BA2" s="409"/>
      <c r="BB2" s="409"/>
      <c r="BC2" s="409"/>
      <c r="BD2" s="409"/>
      <c r="BE2" s="409"/>
      <c r="BF2" s="409"/>
      <c r="BG2" s="409"/>
      <c r="BH2" s="409"/>
      <c r="BI2" s="409"/>
      <c r="BJ2" s="409"/>
      <c r="BK2" s="409"/>
      <c r="BL2" s="409"/>
      <c r="BM2" s="409"/>
      <c r="BN2" s="409"/>
      <c r="BO2" s="409"/>
      <c r="BP2" s="416"/>
      <c r="BQ2" s="417"/>
    </row>
    <row r="3" spans="1:71" ht="13.5" customHeight="1" thickBot="1" x14ac:dyDescent="0.25">
      <c r="A3" s="411"/>
      <c r="B3" s="412"/>
      <c r="C3" s="408" t="s">
        <v>13</v>
      </c>
      <c r="D3" s="409"/>
      <c r="E3" s="409"/>
      <c r="F3" s="409"/>
      <c r="G3" s="409"/>
      <c r="H3" s="408" t="s">
        <v>2</v>
      </c>
      <c r="I3" s="409"/>
      <c r="J3" s="409"/>
      <c r="K3" s="409"/>
      <c r="L3" s="410"/>
      <c r="M3" s="409" t="s">
        <v>3</v>
      </c>
      <c r="N3" s="409"/>
      <c r="O3" s="409"/>
      <c r="P3" s="409"/>
      <c r="Q3" s="410"/>
      <c r="R3" s="408" t="s">
        <v>4</v>
      </c>
      <c r="S3" s="409"/>
      <c r="T3" s="409"/>
      <c r="U3" s="409"/>
      <c r="V3" s="410"/>
      <c r="W3" s="408" t="s">
        <v>5</v>
      </c>
      <c r="X3" s="409"/>
      <c r="Y3" s="409"/>
      <c r="Z3" s="409"/>
      <c r="AA3" s="410"/>
      <c r="AB3" s="408" t="s">
        <v>6</v>
      </c>
      <c r="AC3" s="409"/>
      <c r="AD3" s="409"/>
      <c r="AE3" s="409"/>
      <c r="AF3" s="410"/>
      <c r="AG3" s="408" t="s">
        <v>7</v>
      </c>
      <c r="AH3" s="409"/>
      <c r="AI3" s="409"/>
      <c r="AJ3" s="409"/>
      <c r="AK3" s="410"/>
      <c r="AL3" s="408" t="s">
        <v>8</v>
      </c>
      <c r="AM3" s="409"/>
      <c r="AN3" s="409"/>
      <c r="AO3" s="409"/>
      <c r="AP3" s="410"/>
      <c r="AQ3" s="408" t="s">
        <v>9</v>
      </c>
      <c r="AR3" s="409"/>
      <c r="AS3" s="409"/>
      <c r="AT3" s="409"/>
      <c r="AU3" s="410"/>
      <c r="AV3" s="408" t="s">
        <v>10</v>
      </c>
      <c r="AW3" s="409"/>
      <c r="AX3" s="409"/>
      <c r="AY3" s="409"/>
      <c r="AZ3" s="410"/>
      <c r="BA3" s="408" t="s">
        <v>11</v>
      </c>
      <c r="BB3" s="409"/>
      <c r="BC3" s="409"/>
      <c r="BD3" s="409"/>
      <c r="BE3" s="410"/>
      <c r="BF3" s="408" t="s">
        <v>12</v>
      </c>
      <c r="BG3" s="409"/>
      <c r="BH3" s="409"/>
      <c r="BI3" s="409"/>
      <c r="BJ3" s="410"/>
      <c r="BK3" s="408" t="s">
        <v>13</v>
      </c>
      <c r="BL3" s="409"/>
      <c r="BM3" s="409"/>
      <c r="BN3" s="409"/>
      <c r="BO3" s="410"/>
      <c r="BP3" s="426" t="s">
        <v>14</v>
      </c>
      <c r="BQ3" s="428" t="s">
        <v>15</v>
      </c>
    </row>
    <row r="4" spans="1:71" ht="12" thickBot="1" x14ac:dyDescent="0.25">
      <c r="A4" s="430" t="s">
        <v>16</v>
      </c>
      <c r="B4" s="430"/>
      <c r="C4" s="93" t="s">
        <v>17</v>
      </c>
      <c r="D4" s="132" t="s">
        <v>238</v>
      </c>
      <c r="E4" s="93" t="s">
        <v>18</v>
      </c>
      <c r="F4" s="132" t="s">
        <v>238</v>
      </c>
      <c r="G4" s="257" t="s">
        <v>19</v>
      </c>
      <c r="H4" s="93" t="s">
        <v>17</v>
      </c>
      <c r="I4" s="132" t="s">
        <v>238</v>
      </c>
      <c r="J4" s="93" t="s">
        <v>18</v>
      </c>
      <c r="K4" s="132" t="s">
        <v>238</v>
      </c>
      <c r="L4" s="256" t="s">
        <v>19</v>
      </c>
      <c r="M4" s="294" t="s">
        <v>17</v>
      </c>
      <c r="N4" s="132" t="s">
        <v>238</v>
      </c>
      <c r="O4" s="3" t="s">
        <v>18</v>
      </c>
      <c r="P4" s="132" t="s">
        <v>238</v>
      </c>
      <c r="Q4" s="43" t="s">
        <v>19</v>
      </c>
      <c r="R4" s="3" t="s">
        <v>17</v>
      </c>
      <c r="S4" s="132" t="s">
        <v>238</v>
      </c>
      <c r="T4" s="3" t="s">
        <v>18</v>
      </c>
      <c r="U4" s="132" t="s">
        <v>238</v>
      </c>
      <c r="V4" s="43" t="s">
        <v>19</v>
      </c>
      <c r="W4" s="3" t="s">
        <v>17</v>
      </c>
      <c r="X4" s="132" t="s">
        <v>238</v>
      </c>
      <c r="Y4" s="3" t="s">
        <v>18</v>
      </c>
      <c r="Z4" s="132" t="s">
        <v>238</v>
      </c>
      <c r="AA4" s="43" t="s">
        <v>19</v>
      </c>
      <c r="AB4" s="3" t="s">
        <v>17</v>
      </c>
      <c r="AC4" s="132" t="s">
        <v>238</v>
      </c>
      <c r="AD4" s="3" t="s">
        <v>18</v>
      </c>
      <c r="AE4" s="132" t="s">
        <v>238</v>
      </c>
      <c r="AF4" s="43" t="s">
        <v>19</v>
      </c>
      <c r="AG4" s="3" t="s">
        <v>17</v>
      </c>
      <c r="AH4" s="132" t="s">
        <v>238</v>
      </c>
      <c r="AI4" s="3" t="s">
        <v>18</v>
      </c>
      <c r="AJ4" s="132" t="s">
        <v>238</v>
      </c>
      <c r="AK4" s="43" t="s">
        <v>19</v>
      </c>
      <c r="AL4" s="3" t="s">
        <v>17</v>
      </c>
      <c r="AM4" s="132" t="s">
        <v>238</v>
      </c>
      <c r="AN4" s="3" t="s">
        <v>18</v>
      </c>
      <c r="AO4" s="132" t="s">
        <v>238</v>
      </c>
      <c r="AP4" s="385" t="s">
        <v>19</v>
      </c>
      <c r="AQ4" s="3" t="s">
        <v>17</v>
      </c>
      <c r="AR4" s="132" t="s">
        <v>238</v>
      </c>
      <c r="AS4" s="3" t="s">
        <v>18</v>
      </c>
      <c r="AT4" s="132" t="s">
        <v>238</v>
      </c>
      <c r="AU4" s="43" t="s">
        <v>19</v>
      </c>
      <c r="AV4" s="3" t="s">
        <v>17</v>
      </c>
      <c r="AW4" s="132" t="s">
        <v>238</v>
      </c>
      <c r="AX4" s="3" t="s">
        <v>18</v>
      </c>
      <c r="AY4" s="132" t="s">
        <v>238</v>
      </c>
      <c r="AZ4" s="43" t="s">
        <v>19</v>
      </c>
      <c r="BA4" s="3" t="s">
        <v>17</v>
      </c>
      <c r="BB4" s="132" t="s">
        <v>238</v>
      </c>
      <c r="BC4" s="3" t="s">
        <v>18</v>
      </c>
      <c r="BD4" s="132" t="s">
        <v>238</v>
      </c>
      <c r="BE4" s="43" t="s">
        <v>19</v>
      </c>
      <c r="BF4" s="93" t="s">
        <v>17</v>
      </c>
      <c r="BG4" s="132" t="s">
        <v>238</v>
      </c>
      <c r="BH4" s="93" t="s">
        <v>18</v>
      </c>
      <c r="BI4" s="132" t="s">
        <v>238</v>
      </c>
      <c r="BJ4" s="216" t="s">
        <v>19</v>
      </c>
      <c r="BK4" s="93" t="s">
        <v>17</v>
      </c>
      <c r="BL4" s="132" t="s">
        <v>238</v>
      </c>
      <c r="BM4" s="93" t="s">
        <v>18</v>
      </c>
      <c r="BN4" s="132" t="s">
        <v>238</v>
      </c>
      <c r="BO4" s="217" t="s">
        <v>19</v>
      </c>
      <c r="BP4" s="427"/>
      <c r="BQ4" s="429"/>
    </row>
    <row r="5" spans="1:71" ht="16.5" customHeight="1" x14ac:dyDescent="0.2">
      <c r="A5" s="414" t="s">
        <v>166</v>
      </c>
      <c r="B5" s="4" t="s">
        <v>20</v>
      </c>
      <c r="C5" s="94">
        <v>13</v>
      </c>
      <c r="D5" s="200">
        <v>0.5</v>
      </c>
      <c r="E5" s="94">
        <v>13</v>
      </c>
      <c r="F5" s="200">
        <v>0.5</v>
      </c>
      <c r="G5" s="290">
        <v>26</v>
      </c>
      <c r="H5" s="193">
        <v>13</v>
      </c>
      <c r="I5" s="145">
        <f>IFERROR(H5/L5,0)</f>
        <v>0.5</v>
      </c>
      <c r="J5" s="157">
        <v>13</v>
      </c>
      <c r="K5" s="194">
        <f>IFERROR(J5/L5,0)</f>
        <v>0.5</v>
      </c>
      <c r="L5" s="364">
        <f>SUM(H5,J5)</f>
        <v>26</v>
      </c>
      <c r="M5" s="5">
        <v>13</v>
      </c>
      <c r="N5" s="200">
        <f t="shared" ref="N5:N14" si="0">IF(Q5=0,0,M5/Q5)</f>
        <v>0.5</v>
      </c>
      <c r="O5" s="204">
        <v>13</v>
      </c>
      <c r="P5" s="200">
        <f t="shared" ref="P5:P14" si="1">IFERROR(O5/Q5,0)</f>
        <v>0.5</v>
      </c>
      <c r="Q5" s="372">
        <f>M5+O5</f>
        <v>26</v>
      </c>
      <c r="R5" s="189">
        <v>13</v>
      </c>
      <c r="S5" s="276">
        <f>IFERROR(R5/V5,0)</f>
        <v>0.5</v>
      </c>
      <c r="T5" s="112">
        <v>13</v>
      </c>
      <c r="U5" s="277">
        <f>IFERROR(T5/V5,0)</f>
        <v>0.5</v>
      </c>
      <c r="V5" s="300">
        <f>SUM(R5,T5)</f>
        <v>26</v>
      </c>
      <c r="W5" s="5">
        <v>15</v>
      </c>
      <c r="X5" s="200">
        <f t="shared" ref="X5:X14" si="2">IF(AA5=0,0,W5/AA5)</f>
        <v>0.51724137931034486</v>
      </c>
      <c r="Y5" s="204">
        <v>14</v>
      </c>
      <c r="Z5" s="200">
        <f t="shared" ref="Z5:Z14" si="3">IFERROR(Y5/AA5,0)</f>
        <v>0.48275862068965519</v>
      </c>
      <c r="AA5" s="372">
        <f t="shared" ref="AA5:AA14" si="4">W5+Y5</f>
        <v>29</v>
      </c>
      <c r="AB5" s="6">
        <v>15</v>
      </c>
      <c r="AC5" s="200">
        <f t="shared" ref="AC5:AC14" si="5">IF(AF5=0,0,AB5/AF5)</f>
        <v>0.51724137931034486</v>
      </c>
      <c r="AD5" s="207">
        <v>14</v>
      </c>
      <c r="AE5" s="200">
        <f t="shared" ref="AE5:AE14" si="6">IFERROR(AD5/AF5,0)</f>
        <v>0.48275862068965519</v>
      </c>
      <c r="AF5" s="380">
        <f t="shared" ref="AF5:AF14" si="7">AB5+AD5</f>
        <v>29</v>
      </c>
      <c r="AG5" s="5">
        <v>15</v>
      </c>
      <c r="AH5" s="200">
        <f t="shared" ref="AH5:AH14" si="8">IF(AK5=0,0,AG5/AK5)</f>
        <v>0.51724137931034486</v>
      </c>
      <c r="AI5" s="204">
        <v>14</v>
      </c>
      <c r="AJ5" s="200">
        <f t="shared" ref="AJ5:AJ14" si="9">IFERROR(AI5/AK5,0)</f>
        <v>0.48275862068965519</v>
      </c>
      <c r="AK5" s="372">
        <f t="shared" ref="AK5:AK14" si="10">AG5+AI5</f>
        <v>29</v>
      </c>
      <c r="AL5" s="6">
        <v>15</v>
      </c>
      <c r="AM5" s="200">
        <f t="shared" ref="AM5:AM14" si="11">IF(AP5=0,0,AL5/AP5)</f>
        <v>0.51724137931034486</v>
      </c>
      <c r="AN5" s="207">
        <v>14</v>
      </c>
      <c r="AO5" s="200">
        <f t="shared" ref="AO5:AO14" si="12">IFERROR(AN5/AP5,0)</f>
        <v>0.48275862068965519</v>
      </c>
      <c r="AP5" s="103">
        <f t="shared" ref="AP5:AP14" si="13">AL5+AN5</f>
        <v>29</v>
      </c>
      <c r="AQ5" s="5">
        <v>15</v>
      </c>
      <c r="AR5" s="200">
        <f>IF(AU5=0,0,AQ5/AU5)</f>
        <v>0.51724137931034486</v>
      </c>
      <c r="AS5" s="204">
        <v>14</v>
      </c>
      <c r="AT5" s="200">
        <f t="shared" ref="AT5:AT14" si="14">IFERROR(AS5/AU5,0)</f>
        <v>0.48275862068965519</v>
      </c>
      <c r="AU5" s="63">
        <f t="shared" ref="AU5:AU14" si="15">AQ5+AS5</f>
        <v>29</v>
      </c>
      <c r="AV5" s="6"/>
      <c r="AW5" s="200">
        <f t="shared" ref="AW5:AW14" si="16">IF(AZ5=0,0,AV5/AZ5)</f>
        <v>0</v>
      </c>
      <c r="AX5" s="207"/>
      <c r="AY5" s="200">
        <f t="shared" ref="AY5:AY14" si="17">IFERROR(AX5/AZ5,0)</f>
        <v>0</v>
      </c>
      <c r="AZ5" s="103">
        <f t="shared" ref="AZ5:AZ14" si="18">AV5+AX5</f>
        <v>0</v>
      </c>
      <c r="BA5" s="7"/>
      <c r="BB5" s="200">
        <f t="shared" ref="BB5:BB14" si="19">IF(BE5=0,0,BA5/BE5)</f>
        <v>0</v>
      </c>
      <c r="BC5" s="7"/>
      <c r="BD5" s="200">
        <f t="shared" ref="BD5:BD14" si="20">IFERROR(BC5/BE5,0)</f>
        <v>0</v>
      </c>
      <c r="BE5" s="63">
        <f t="shared" ref="BE5:BE14" si="21">BA5+BC5</f>
        <v>0</v>
      </c>
      <c r="BF5" s="6"/>
      <c r="BG5" s="200">
        <f t="shared" ref="BG5:BG14" si="22">IF(BJ5=0,0,BF5/BJ5)</f>
        <v>0</v>
      </c>
      <c r="BH5" s="207"/>
      <c r="BI5" s="200">
        <f t="shared" ref="BI5:BI14" si="23">IFERROR(BH5/BJ5,0)</f>
        <v>0</v>
      </c>
      <c r="BJ5" s="103">
        <f t="shared" ref="BJ5:BJ14" si="24">BF5+BH5</f>
        <v>0</v>
      </c>
      <c r="BK5" s="94"/>
      <c r="BL5" s="200">
        <f t="shared" ref="BL5:BL14" si="25">IF(BO5=0,0,BK5/BO5)</f>
        <v>0</v>
      </c>
      <c r="BM5" s="94"/>
      <c r="BN5" s="200">
        <f t="shared" ref="BN5:BN14" si="26">IFERROR(BM5/BO5,0)</f>
        <v>0</v>
      </c>
      <c r="BO5" s="63">
        <f>BK5+BM5</f>
        <v>0</v>
      </c>
      <c r="BP5" s="298">
        <f>AU5-AP5</f>
        <v>0</v>
      </c>
      <c r="BQ5" s="41">
        <f>AU5-L5</f>
        <v>3</v>
      </c>
    </row>
    <row r="6" spans="1:71" ht="16.5" customHeight="1" x14ac:dyDescent="0.2">
      <c r="A6" s="414"/>
      <c r="B6" s="8" t="s">
        <v>21</v>
      </c>
      <c r="C6" s="94">
        <v>30</v>
      </c>
      <c r="D6" s="200">
        <v>0.75</v>
      </c>
      <c r="E6" s="94">
        <v>10</v>
      </c>
      <c r="F6" s="200">
        <v>0.25</v>
      </c>
      <c r="G6" s="291">
        <v>40</v>
      </c>
      <c r="H6" s="186">
        <v>30</v>
      </c>
      <c r="I6" s="140">
        <f t="shared" ref="I6:I14" si="27">IFERROR(H6/L6,0)</f>
        <v>0.75</v>
      </c>
      <c r="J6" s="87">
        <v>10</v>
      </c>
      <c r="K6" s="195">
        <f t="shared" ref="K6:K14" si="28">IFERROR(J6/L6,0)</f>
        <v>0.25</v>
      </c>
      <c r="L6" s="364">
        <f t="shared" ref="L6:L14" si="29">SUM(H6,J6)</f>
        <v>40</v>
      </c>
      <c r="M6" s="94">
        <v>30</v>
      </c>
      <c r="N6" s="140">
        <f t="shared" si="0"/>
        <v>0.75</v>
      </c>
      <c r="O6" s="203">
        <v>10</v>
      </c>
      <c r="P6" s="140">
        <f t="shared" si="1"/>
        <v>0.25</v>
      </c>
      <c r="Q6" s="373">
        <f t="shared" ref="Q6:Q14" si="30">M6+O6</f>
        <v>40</v>
      </c>
      <c r="R6" s="184">
        <v>31</v>
      </c>
      <c r="S6" s="278">
        <f t="shared" ref="S6:S14" si="31">IFERROR(R6/V6,0)</f>
        <v>0.73809523809523814</v>
      </c>
      <c r="T6" s="113">
        <v>11</v>
      </c>
      <c r="U6" s="277">
        <f t="shared" ref="U6:U14" si="32">IFERROR(T6/V6,0)</f>
        <v>0.26190476190476192</v>
      </c>
      <c r="V6" s="301">
        <f t="shared" ref="V6:V14" si="33">SUM(R6,T6)</f>
        <v>42</v>
      </c>
      <c r="W6" s="94">
        <v>29</v>
      </c>
      <c r="X6" s="140">
        <f t="shared" si="2"/>
        <v>0.74358974358974361</v>
      </c>
      <c r="Y6" s="203">
        <v>10</v>
      </c>
      <c r="Z6" s="140">
        <f t="shared" si="3"/>
        <v>0.25641025641025639</v>
      </c>
      <c r="AA6" s="373">
        <f t="shared" si="4"/>
        <v>39</v>
      </c>
      <c r="AB6" s="95">
        <v>29</v>
      </c>
      <c r="AC6" s="140">
        <f t="shared" si="5"/>
        <v>0.74358974358974361</v>
      </c>
      <c r="AD6" s="208">
        <v>10</v>
      </c>
      <c r="AE6" s="140">
        <f t="shared" si="6"/>
        <v>0.25641025641025639</v>
      </c>
      <c r="AF6" s="371">
        <f t="shared" si="7"/>
        <v>39</v>
      </c>
      <c r="AG6" s="94">
        <v>29</v>
      </c>
      <c r="AH6" s="140">
        <f t="shared" si="8"/>
        <v>0.74358974358974361</v>
      </c>
      <c r="AI6" s="203">
        <v>10</v>
      </c>
      <c r="AJ6" s="140">
        <f t="shared" si="9"/>
        <v>0.25641025641025639</v>
      </c>
      <c r="AK6" s="383">
        <f t="shared" si="10"/>
        <v>39</v>
      </c>
      <c r="AL6" s="95">
        <v>29</v>
      </c>
      <c r="AM6" s="140">
        <f t="shared" si="11"/>
        <v>0.74358974358974361</v>
      </c>
      <c r="AN6" s="208">
        <v>10</v>
      </c>
      <c r="AO6" s="140">
        <f t="shared" si="12"/>
        <v>0.25641025641025639</v>
      </c>
      <c r="AP6" s="104">
        <f t="shared" si="13"/>
        <v>39</v>
      </c>
      <c r="AQ6" s="94">
        <v>29</v>
      </c>
      <c r="AR6" s="140">
        <f t="shared" ref="AR6:AR14" si="34">IF(AU6=0,0,AQ6/AU6)</f>
        <v>0.74358974358974361</v>
      </c>
      <c r="AS6" s="203">
        <v>10</v>
      </c>
      <c r="AT6" s="140">
        <f t="shared" si="14"/>
        <v>0.25641025641025639</v>
      </c>
      <c r="AU6" s="65">
        <f t="shared" si="15"/>
        <v>39</v>
      </c>
      <c r="AV6" s="95"/>
      <c r="AW6" s="140">
        <f t="shared" si="16"/>
        <v>0</v>
      </c>
      <c r="AX6" s="208"/>
      <c r="AY6" s="140">
        <f t="shared" si="17"/>
        <v>0</v>
      </c>
      <c r="AZ6" s="104">
        <f t="shared" si="18"/>
        <v>0</v>
      </c>
      <c r="BA6" s="7"/>
      <c r="BB6" s="200">
        <f t="shared" si="19"/>
        <v>0</v>
      </c>
      <c r="BC6" s="7"/>
      <c r="BD6" s="200">
        <f t="shared" si="20"/>
        <v>0</v>
      </c>
      <c r="BE6" s="65">
        <f t="shared" si="21"/>
        <v>0</v>
      </c>
      <c r="BF6" s="95"/>
      <c r="BG6" s="140">
        <f t="shared" si="22"/>
        <v>0</v>
      </c>
      <c r="BH6" s="208"/>
      <c r="BI6" s="140">
        <f t="shared" si="23"/>
        <v>0</v>
      </c>
      <c r="BJ6" s="104">
        <f t="shared" si="24"/>
        <v>0</v>
      </c>
      <c r="BK6" s="94"/>
      <c r="BL6" s="200">
        <f t="shared" si="25"/>
        <v>0</v>
      </c>
      <c r="BM6" s="94"/>
      <c r="BN6" s="200">
        <f t="shared" si="26"/>
        <v>0</v>
      </c>
      <c r="BO6" s="65">
        <f>BK6+BM6</f>
        <v>0</v>
      </c>
      <c r="BP6" s="298">
        <f t="shared" ref="BP6:BP14" si="35">AU6-AP6</f>
        <v>0</v>
      </c>
      <c r="BQ6" s="96">
        <f t="shared" ref="BQ6:BQ14" si="36">AU6-L6</f>
        <v>-1</v>
      </c>
    </row>
    <row r="7" spans="1:71" ht="16.5" customHeight="1" x14ac:dyDescent="0.2">
      <c r="A7" s="414"/>
      <c r="B7" s="8" t="s">
        <v>22</v>
      </c>
      <c r="C7" s="94">
        <v>150</v>
      </c>
      <c r="D7" s="200">
        <v>0.77720207253886009</v>
      </c>
      <c r="E7" s="94">
        <v>43</v>
      </c>
      <c r="F7" s="200">
        <v>0.22279792746113988</v>
      </c>
      <c r="G7" s="291">
        <v>193</v>
      </c>
      <c r="H7" s="186">
        <v>150</v>
      </c>
      <c r="I7" s="140">
        <f t="shared" si="27"/>
        <v>0.77720207253886009</v>
      </c>
      <c r="J7" s="87">
        <v>43</v>
      </c>
      <c r="K7" s="195">
        <f t="shared" si="28"/>
        <v>0.22279792746113988</v>
      </c>
      <c r="L7" s="364">
        <f t="shared" si="29"/>
        <v>193</v>
      </c>
      <c r="M7" s="94">
        <v>149</v>
      </c>
      <c r="N7" s="140">
        <f t="shared" si="0"/>
        <v>0.78010471204188481</v>
      </c>
      <c r="O7" s="203">
        <v>42</v>
      </c>
      <c r="P7" s="140">
        <f t="shared" si="1"/>
        <v>0.21989528795811519</v>
      </c>
      <c r="Q7" s="373">
        <f t="shared" si="30"/>
        <v>191</v>
      </c>
      <c r="R7" s="184">
        <v>148</v>
      </c>
      <c r="S7" s="278">
        <f t="shared" si="31"/>
        <v>0.78306878306878303</v>
      </c>
      <c r="T7" s="113">
        <v>41</v>
      </c>
      <c r="U7" s="277">
        <f t="shared" si="32"/>
        <v>0.21693121693121692</v>
      </c>
      <c r="V7" s="301">
        <f t="shared" si="33"/>
        <v>189</v>
      </c>
      <c r="W7" s="94">
        <v>148</v>
      </c>
      <c r="X7" s="140">
        <f t="shared" si="2"/>
        <v>0.78723404255319152</v>
      </c>
      <c r="Y7" s="203">
        <v>40</v>
      </c>
      <c r="Z7" s="140">
        <f t="shared" si="3"/>
        <v>0.21276595744680851</v>
      </c>
      <c r="AA7" s="373">
        <f t="shared" si="4"/>
        <v>188</v>
      </c>
      <c r="AB7" s="95">
        <v>148</v>
      </c>
      <c r="AC7" s="140">
        <f t="shared" si="5"/>
        <v>0.78723404255319152</v>
      </c>
      <c r="AD7" s="208">
        <v>40</v>
      </c>
      <c r="AE7" s="140">
        <f t="shared" si="6"/>
        <v>0.21276595744680851</v>
      </c>
      <c r="AF7" s="371">
        <f t="shared" si="7"/>
        <v>188</v>
      </c>
      <c r="AG7" s="94">
        <v>148</v>
      </c>
      <c r="AH7" s="140">
        <f t="shared" si="8"/>
        <v>0.79569892473118276</v>
      </c>
      <c r="AI7" s="203">
        <v>38</v>
      </c>
      <c r="AJ7" s="140">
        <f t="shared" si="9"/>
        <v>0.20430107526881722</v>
      </c>
      <c r="AK7" s="383">
        <f t="shared" si="10"/>
        <v>186</v>
      </c>
      <c r="AL7" s="95">
        <v>146</v>
      </c>
      <c r="AM7" s="140">
        <f t="shared" si="11"/>
        <v>0.79347826086956519</v>
      </c>
      <c r="AN7" s="208">
        <v>38</v>
      </c>
      <c r="AO7" s="140">
        <f t="shared" si="12"/>
        <v>0.20652173913043478</v>
      </c>
      <c r="AP7" s="104">
        <f t="shared" si="13"/>
        <v>184</v>
      </c>
      <c r="AQ7" s="94">
        <v>147</v>
      </c>
      <c r="AR7" s="140">
        <f t="shared" si="34"/>
        <v>0.79459459459459458</v>
      </c>
      <c r="AS7" s="203">
        <v>38</v>
      </c>
      <c r="AT7" s="140">
        <f t="shared" si="14"/>
        <v>0.20540540540540542</v>
      </c>
      <c r="AU7" s="65">
        <f t="shared" si="15"/>
        <v>185</v>
      </c>
      <c r="AV7" s="95"/>
      <c r="AW7" s="140">
        <f t="shared" si="16"/>
        <v>0</v>
      </c>
      <c r="AX7" s="208"/>
      <c r="AY7" s="140">
        <f t="shared" si="17"/>
        <v>0</v>
      </c>
      <c r="AZ7" s="104">
        <f t="shared" si="18"/>
        <v>0</v>
      </c>
      <c r="BA7" s="7"/>
      <c r="BB7" s="200">
        <f t="shared" si="19"/>
        <v>0</v>
      </c>
      <c r="BC7" s="7"/>
      <c r="BD7" s="200">
        <f t="shared" si="20"/>
        <v>0</v>
      </c>
      <c r="BE7" s="65">
        <f t="shared" si="21"/>
        <v>0</v>
      </c>
      <c r="BF7" s="95"/>
      <c r="BG7" s="140">
        <f t="shared" si="22"/>
        <v>0</v>
      </c>
      <c r="BH7" s="208"/>
      <c r="BI7" s="140">
        <f t="shared" si="23"/>
        <v>0</v>
      </c>
      <c r="BJ7" s="104">
        <f t="shared" si="24"/>
        <v>0</v>
      </c>
      <c r="BK7" s="94"/>
      <c r="BL7" s="200">
        <f t="shared" si="25"/>
        <v>0</v>
      </c>
      <c r="BM7" s="94"/>
      <c r="BN7" s="200">
        <f t="shared" si="26"/>
        <v>0</v>
      </c>
      <c r="BO7" s="65">
        <f t="shared" ref="BO7:BO14" si="37">BK7+BM7</f>
        <v>0</v>
      </c>
      <c r="BP7" s="298">
        <f t="shared" si="35"/>
        <v>1</v>
      </c>
      <c r="BQ7" s="96">
        <f t="shared" si="36"/>
        <v>-8</v>
      </c>
    </row>
    <row r="8" spans="1:71" ht="16.5" customHeight="1" x14ac:dyDescent="0.2">
      <c r="A8" s="414"/>
      <c r="B8" s="8" t="s">
        <v>23</v>
      </c>
      <c r="C8" s="94">
        <v>31</v>
      </c>
      <c r="D8" s="200">
        <v>0.73809523809523814</v>
      </c>
      <c r="E8" s="94">
        <v>11</v>
      </c>
      <c r="F8" s="200">
        <v>0.26190476190476192</v>
      </c>
      <c r="G8" s="291">
        <v>42</v>
      </c>
      <c r="H8" s="186">
        <v>31</v>
      </c>
      <c r="I8" s="140">
        <f t="shared" si="27"/>
        <v>0.73809523809523814</v>
      </c>
      <c r="J8" s="87">
        <v>11</v>
      </c>
      <c r="K8" s="195">
        <f t="shared" si="28"/>
        <v>0.26190476190476192</v>
      </c>
      <c r="L8" s="364">
        <f t="shared" si="29"/>
        <v>42</v>
      </c>
      <c r="M8" s="94">
        <v>31</v>
      </c>
      <c r="N8" s="140">
        <f t="shared" si="0"/>
        <v>0.73809523809523814</v>
      </c>
      <c r="O8" s="203">
        <v>11</v>
      </c>
      <c r="P8" s="140">
        <f t="shared" si="1"/>
        <v>0.26190476190476192</v>
      </c>
      <c r="Q8" s="373">
        <f t="shared" si="30"/>
        <v>42</v>
      </c>
      <c r="R8" s="184">
        <v>31</v>
      </c>
      <c r="S8" s="278">
        <f t="shared" si="31"/>
        <v>0.73809523809523814</v>
      </c>
      <c r="T8" s="113">
        <v>11</v>
      </c>
      <c r="U8" s="277">
        <f t="shared" si="32"/>
        <v>0.26190476190476192</v>
      </c>
      <c r="V8" s="301">
        <f t="shared" si="33"/>
        <v>42</v>
      </c>
      <c r="W8" s="94">
        <v>31</v>
      </c>
      <c r="X8" s="140">
        <f t="shared" si="2"/>
        <v>0.73809523809523814</v>
      </c>
      <c r="Y8" s="203">
        <v>11</v>
      </c>
      <c r="Z8" s="140">
        <f t="shared" si="3"/>
        <v>0.26190476190476192</v>
      </c>
      <c r="AA8" s="373">
        <f t="shared" si="4"/>
        <v>42</v>
      </c>
      <c r="AB8" s="95">
        <v>31</v>
      </c>
      <c r="AC8" s="140">
        <f t="shared" si="5"/>
        <v>0.73809523809523814</v>
      </c>
      <c r="AD8" s="208">
        <v>11</v>
      </c>
      <c r="AE8" s="140">
        <f t="shared" si="6"/>
        <v>0.26190476190476192</v>
      </c>
      <c r="AF8" s="371">
        <f t="shared" si="7"/>
        <v>42</v>
      </c>
      <c r="AG8" s="94">
        <v>50</v>
      </c>
      <c r="AH8" s="140">
        <f t="shared" si="8"/>
        <v>0.79365079365079361</v>
      </c>
      <c r="AI8" s="203">
        <v>13</v>
      </c>
      <c r="AJ8" s="140">
        <f t="shared" si="9"/>
        <v>0.20634920634920634</v>
      </c>
      <c r="AK8" s="373">
        <f t="shared" si="10"/>
        <v>63</v>
      </c>
      <c r="AL8" s="95">
        <v>50</v>
      </c>
      <c r="AM8" s="140">
        <f t="shared" si="11"/>
        <v>0.79365079365079361</v>
      </c>
      <c r="AN8" s="208">
        <v>13</v>
      </c>
      <c r="AO8" s="140">
        <f t="shared" si="12"/>
        <v>0.20634920634920634</v>
      </c>
      <c r="AP8" s="104">
        <f t="shared" si="13"/>
        <v>63</v>
      </c>
      <c r="AQ8" s="94">
        <v>50</v>
      </c>
      <c r="AR8" s="140">
        <f t="shared" si="34"/>
        <v>0.79365079365079361</v>
      </c>
      <c r="AS8" s="203">
        <v>13</v>
      </c>
      <c r="AT8" s="140">
        <f t="shared" si="14"/>
        <v>0.20634920634920634</v>
      </c>
      <c r="AU8" s="65">
        <f t="shared" si="15"/>
        <v>63</v>
      </c>
      <c r="AV8" s="95"/>
      <c r="AW8" s="140">
        <f t="shared" si="16"/>
        <v>0</v>
      </c>
      <c r="AX8" s="208"/>
      <c r="AY8" s="140">
        <f t="shared" si="17"/>
        <v>0</v>
      </c>
      <c r="AZ8" s="104">
        <f t="shared" si="18"/>
        <v>0</v>
      </c>
      <c r="BA8" s="7"/>
      <c r="BB8" s="200">
        <f t="shared" si="19"/>
        <v>0</v>
      </c>
      <c r="BC8" s="7"/>
      <c r="BD8" s="200">
        <f t="shared" si="20"/>
        <v>0</v>
      </c>
      <c r="BE8" s="65">
        <f t="shared" si="21"/>
        <v>0</v>
      </c>
      <c r="BF8" s="95"/>
      <c r="BG8" s="140">
        <f t="shared" si="22"/>
        <v>0</v>
      </c>
      <c r="BH8" s="208"/>
      <c r="BI8" s="140">
        <f t="shared" si="23"/>
        <v>0</v>
      </c>
      <c r="BJ8" s="104">
        <f t="shared" si="24"/>
        <v>0</v>
      </c>
      <c r="BK8" s="94"/>
      <c r="BL8" s="200">
        <f t="shared" si="25"/>
        <v>0</v>
      </c>
      <c r="BM8" s="94"/>
      <c r="BN8" s="200">
        <f t="shared" si="26"/>
        <v>0</v>
      </c>
      <c r="BO8" s="65">
        <f t="shared" si="37"/>
        <v>0</v>
      </c>
      <c r="BP8" s="298">
        <f t="shared" si="35"/>
        <v>0</v>
      </c>
      <c r="BQ8" s="96">
        <f t="shared" si="36"/>
        <v>21</v>
      </c>
    </row>
    <row r="9" spans="1:71" ht="16.5" customHeight="1" x14ac:dyDescent="0.2">
      <c r="A9" s="414"/>
      <c r="B9" s="8" t="s">
        <v>24</v>
      </c>
      <c r="C9" s="94">
        <v>0</v>
      </c>
      <c r="D9" s="200">
        <v>0</v>
      </c>
      <c r="E9" s="94">
        <v>0</v>
      </c>
      <c r="F9" s="200">
        <v>0</v>
      </c>
      <c r="G9" s="291">
        <v>0</v>
      </c>
      <c r="H9" s="186">
        <v>0</v>
      </c>
      <c r="I9" s="140">
        <f t="shared" si="27"/>
        <v>0</v>
      </c>
      <c r="J9" s="87">
        <v>0</v>
      </c>
      <c r="K9" s="195">
        <f t="shared" si="28"/>
        <v>0</v>
      </c>
      <c r="L9" s="364">
        <f t="shared" si="29"/>
        <v>0</v>
      </c>
      <c r="M9" s="94">
        <v>0</v>
      </c>
      <c r="N9" s="140">
        <f t="shared" si="0"/>
        <v>0</v>
      </c>
      <c r="O9" s="203">
        <v>0</v>
      </c>
      <c r="P9" s="140">
        <f t="shared" si="1"/>
        <v>0</v>
      </c>
      <c r="Q9" s="373">
        <f t="shared" si="30"/>
        <v>0</v>
      </c>
      <c r="R9" s="184">
        <v>0</v>
      </c>
      <c r="S9" s="278">
        <f t="shared" si="31"/>
        <v>0</v>
      </c>
      <c r="T9" s="113">
        <v>0</v>
      </c>
      <c r="U9" s="277">
        <f t="shared" si="32"/>
        <v>0</v>
      </c>
      <c r="V9" s="301">
        <f t="shared" si="33"/>
        <v>0</v>
      </c>
      <c r="W9" s="94">
        <v>0</v>
      </c>
      <c r="X9" s="140">
        <f t="shared" si="2"/>
        <v>0</v>
      </c>
      <c r="Y9" s="203">
        <v>0</v>
      </c>
      <c r="Z9" s="140">
        <f t="shared" si="3"/>
        <v>0</v>
      </c>
      <c r="AA9" s="373">
        <f t="shared" si="4"/>
        <v>0</v>
      </c>
      <c r="AB9" s="95">
        <v>0</v>
      </c>
      <c r="AC9" s="140">
        <f t="shared" si="5"/>
        <v>0</v>
      </c>
      <c r="AD9" s="208">
        <v>0</v>
      </c>
      <c r="AE9" s="140">
        <f t="shared" si="6"/>
        <v>0</v>
      </c>
      <c r="AF9" s="371">
        <f t="shared" si="7"/>
        <v>0</v>
      </c>
      <c r="AG9" s="94">
        <v>0</v>
      </c>
      <c r="AH9" s="140">
        <f t="shared" si="8"/>
        <v>0</v>
      </c>
      <c r="AI9" s="203">
        <v>0</v>
      </c>
      <c r="AJ9" s="140">
        <f t="shared" si="9"/>
        <v>0</v>
      </c>
      <c r="AK9" s="373">
        <f t="shared" si="10"/>
        <v>0</v>
      </c>
      <c r="AL9" s="95">
        <v>0</v>
      </c>
      <c r="AM9" s="140">
        <f t="shared" si="11"/>
        <v>0</v>
      </c>
      <c r="AN9" s="208">
        <v>0</v>
      </c>
      <c r="AO9" s="140">
        <f t="shared" si="12"/>
        <v>0</v>
      </c>
      <c r="AP9" s="104">
        <f t="shared" si="13"/>
        <v>0</v>
      </c>
      <c r="AQ9" s="94">
        <v>0</v>
      </c>
      <c r="AR9" s="140">
        <f t="shared" si="34"/>
        <v>0</v>
      </c>
      <c r="AS9" s="203">
        <v>0</v>
      </c>
      <c r="AT9" s="140">
        <f t="shared" si="14"/>
        <v>0</v>
      </c>
      <c r="AU9" s="65">
        <f t="shared" si="15"/>
        <v>0</v>
      </c>
      <c r="AV9" s="95"/>
      <c r="AW9" s="140">
        <f t="shared" si="16"/>
        <v>0</v>
      </c>
      <c r="AX9" s="208"/>
      <c r="AY9" s="140">
        <f t="shared" si="17"/>
        <v>0</v>
      </c>
      <c r="AZ9" s="104">
        <f t="shared" si="18"/>
        <v>0</v>
      </c>
      <c r="BA9" s="7"/>
      <c r="BB9" s="200">
        <f t="shared" si="19"/>
        <v>0</v>
      </c>
      <c r="BC9" s="7"/>
      <c r="BD9" s="200">
        <f t="shared" si="20"/>
        <v>0</v>
      </c>
      <c r="BE9" s="65">
        <f t="shared" si="21"/>
        <v>0</v>
      </c>
      <c r="BF9" s="95"/>
      <c r="BG9" s="140">
        <f t="shared" si="22"/>
        <v>0</v>
      </c>
      <c r="BH9" s="208"/>
      <c r="BI9" s="140">
        <f t="shared" si="23"/>
        <v>0</v>
      </c>
      <c r="BJ9" s="104">
        <f t="shared" si="24"/>
        <v>0</v>
      </c>
      <c r="BK9" s="94"/>
      <c r="BL9" s="200">
        <f t="shared" si="25"/>
        <v>0</v>
      </c>
      <c r="BM9" s="94"/>
      <c r="BN9" s="200">
        <f t="shared" si="26"/>
        <v>0</v>
      </c>
      <c r="BO9" s="65">
        <f>BK9+BM9</f>
        <v>0</v>
      </c>
      <c r="BP9" s="298">
        <f t="shared" si="35"/>
        <v>0</v>
      </c>
      <c r="BQ9" s="96">
        <f t="shared" si="36"/>
        <v>0</v>
      </c>
    </row>
    <row r="10" spans="1:71" ht="16.5" customHeight="1" x14ac:dyDescent="0.2">
      <c r="A10" s="414"/>
      <c r="B10" s="8" t="s">
        <v>25</v>
      </c>
      <c r="C10" s="94">
        <v>4</v>
      </c>
      <c r="D10" s="200">
        <v>0.8</v>
      </c>
      <c r="E10" s="94">
        <v>1</v>
      </c>
      <c r="F10" s="200">
        <v>0.2</v>
      </c>
      <c r="G10" s="291">
        <v>5</v>
      </c>
      <c r="H10" s="186">
        <v>4</v>
      </c>
      <c r="I10" s="140">
        <f t="shared" si="27"/>
        <v>0.8</v>
      </c>
      <c r="J10" s="87">
        <v>1</v>
      </c>
      <c r="K10" s="195">
        <f t="shared" si="28"/>
        <v>0.2</v>
      </c>
      <c r="L10" s="364">
        <f t="shared" si="29"/>
        <v>5</v>
      </c>
      <c r="M10" s="94">
        <v>4</v>
      </c>
      <c r="N10" s="140">
        <f t="shared" si="0"/>
        <v>0.8</v>
      </c>
      <c r="O10" s="203">
        <v>1</v>
      </c>
      <c r="P10" s="140">
        <f t="shared" si="1"/>
        <v>0.2</v>
      </c>
      <c r="Q10" s="373">
        <f t="shared" si="30"/>
        <v>5</v>
      </c>
      <c r="R10" s="184">
        <v>4</v>
      </c>
      <c r="S10" s="278">
        <f t="shared" si="31"/>
        <v>0.8</v>
      </c>
      <c r="T10" s="113">
        <v>1</v>
      </c>
      <c r="U10" s="277">
        <f t="shared" si="32"/>
        <v>0.2</v>
      </c>
      <c r="V10" s="301">
        <f t="shared" si="33"/>
        <v>5</v>
      </c>
      <c r="W10" s="94">
        <v>4</v>
      </c>
      <c r="X10" s="140">
        <f t="shared" si="2"/>
        <v>0.8</v>
      </c>
      <c r="Y10" s="203">
        <v>1</v>
      </c>
      <c r="Z10" s="140">
        <f t="shared" si="3"/>
        <v>0.2</v>
      </c>
      <c r="AA10" s="373">
        <f t="shared" si="4"/>
        <v>5</v>
      </c>
      <c r="AB10" s="95">
        <v>4</v>
      </c>
      <c r="AC10" s="140">
        <f t="shared" si="5"/>
        <v>0.8</v>
      </c>
      <c r="AD10" s="208">
        <v>1</v>
      </c>
      <c r="AE10" s="140">
        <f t="shared" si="6"/>
        <v>0.2</v>
      </c>
      <c r="AF10" s="371">
        <f t="shared" si="7"/>
        <v>5</v>
      </c>
      <c r="AG10" s="94">
        <v>4</v>
      </c>
      <c r="AH10" s="140">
        <f t="shared" si="8"/>
        <v>0.8</v>
      </c>
      <c r="AI10" s="203">
        <v>1</v>
      </c>
      <c r="AJ10" s="140">
        <f t="shared" si="9"/>
        <v>0.2</v>
      </c>
      <c r="AK10" s="373">
        <f t="shared" si="10"/>
        <v>5</v>
      </c>
      <c r="AL10" s="95">
        <v>4</v>
      </c>
      <c r="AM10" s="140">
        <f t="shared" si="11"/>
        <v>0.8</v>
      </c>
      <c r="AN10" s="208">
        <v>1</v>
      </c>
      <c r="AO10" s="140">
        <f t="shared" si="12"/>
        <v>0.2</v>
      </c>
      <c r="AP10" s="104">
        <f t="shared" si="13"/>
        <v>5</v>
      </c>
      <c r="AQ10" s="94">
        <v>4</v>
      </c>
      <c r="AR10" s="140">
        <f t="shared" si="34"/>
        <v>0.8</v>
      </c>
      <c r="AS10" s="203">
        <v>1</v>
      </c>
      <c r="AT10" s="140">
        <f t="shared" si="14"/>
        <v>0.2</v>
      </c>
      <c r="AU10" s="65">
        <f t="shared" si="15"/>
        <v>5</v>
      </c>
      <c r="AV10" s="95"/>
      <c r="AW10" s="140">
        <f t="shared" si="16"/>
        <v>0</v>
      </c>
      <c r="AX10" s="208"/>
      <c r="AY10" s="140">
        <f t="shared" si="17"/>
        <v>0</v>
      </c>
      <c r="AZ10" s="104">
        <f t="shared" si="18"/>
        <v>0</v>
      </c>
      <c r="BA10" s="7"/>
      <c r="BB10" s="200">
        <f t="shared" si="19"/>
        <v>0</v>
      </c>
      <c r="BC10" s="7"/>
      <c r="BD10" s="200">
        <f t="shared" si="20"/>
        <v>0</v>
      </c>
      <c r="BE10" s="65">
        <f t="shared" si="21"/>
        <v>0</v>
      </c>
      <c r="BF10" s="95"/>
      <c r="BG10" s="140">
        <f t="shared" si="22"/>
        <v>0</v>
      </c>
      <c r="BH10" s="208"/>
      <c r="BI10" s="140">
        <f t="shared" si="23"/>
        <v>0</v>
      </c>
      <c r="BJ10" s="104">
        <f t="shared" si="24"/>
        <v>0</v>
      </c>
      <c r="BK10" s="94"/>
      <c r="BL10" s="200">
        <f t="shared" si="25"/>
        <v>0</v>
      </c>
      <c r="BM10" s="94"/>
      <c r="BN10" s="200">
        <f t="shared" si="26"/>
        <v>0</v>
      </c>
      <c r="BO10" s="65">
        <f t="shared" si="37"/>
        <v>0</v>
      </c>
      <c r="BP10" s="298">
        <f t="shared" si="35"/>
        <v>0</v>
      </c>
      <c r="BQ10" s="96">
        <f t="shared" si="36"/>
        <v>0</v>
      </c>
    </row>
    <row r="11" spans="1:71" ht="16.5" customHeight="1" x14ac:dyDescent="0.2">
      <c r="A11" s="414"/>
      <c r="B11" s="8" t="s">
        <v>26</v>
      </c>
      <c r="C11" s="94">
        <v>7</v>
      </c>
      <c r="D11" s="200">
        <v>0.63636363636363635</v>
      </c>
      <c r="E11" s="94">
        <v>4</v>
      </c>
      <c r="F11" s="200">
        <v>0.36363636363636365</v>
      </c>
      <c r="G11" s="291">
        <v>11</v>
      </c>
      <c r="H11" s="186">
        <v>7</v>
      </c>
      <c r="I11" s="140">
        <f t="shared" si="27"/>
        <v>0.63636363636363635</v>
      </c>
      <c r="J11" s="87">
        <v>4</v>
      </c>
      <c r="K11" s="195">
        <f t="shared" si="28"/>
        <v>0.36363636363636365</v>
      </c>
      <c r="L11" s="364">
        <f t="shared" si="29"/>
        <v>11</v>
      </c>
      <c r="M11" s="94">
        <v>7</v>
      </c>
      <c r="N11" s="140">
        <f t="shared" si="0"/>
        <v>0.63636363636363635</v>
      </c>
      <c r="O11" s="203">
        <v>4</v>
      </c>
      <c r="P11" s="140">
        <f t="shared" si="1"/>
        <v>0.36363636363636365</v>
      </c>
      <c r="Q11" s="373">
        <f t="shared" si="30"/>
        <v>11</v>
      </c>
      <c r="R11" s="184">
        <v>7</v>
      </c>
      <c r="S11" s="278">
        <f t="shared" si="31"/>
        <v>0.63636363636363635</v>
      </c>
      <c r="T11" s="113">
        <v>4</v>
      </c>
      <c r="U11" s="277">
        <f t="shared" si="32"/>
        <v>0.36363636363636365</v>
      </c>
      <c r="V11" s="301">
        <f t="shared" si="33"/>
        <v>11</v>
      </c>
      <c r="W11" s="94">
        <v>7</v>
      </c>
      <c r="X11" s="140">
        <f t="shared" si="2"/>
        <v>0.53846153846153844</v>
      </c>
      <c r="Y11" s="203">
        <v>6</v>
      </c>
      <c r="Z11" s="140">
        <f t="shared" si="3"/>
        <v>0.46153846153846156</v>
      </c>
      <c r="AA11" s="373">
        <f t="shared" si="4"/>
        <v>13</v>
      </c>
      <c r="AB11" s="95">
        <v>7</v>
      </c>
      <c r="AC11" s="140">
        <f t="shared" si="5"/>
        <v>0.53846153846153844</v>
      </c>
      <c r="AD11" s="208">
        <v>6</v>
      </c>
      <c r="AE11" s="140">
        <f t="shared" si="6"/>
        <v>0.46153846153846156</v>
      </c>
      <c r="AF11" s="371">
        <f t="shared" si="7"/>
        <v>13</v>
      </c>
      <c r="AG11" s="94">
        <v>7</v>
      </c>
      <c r="AH11" s="140">
        <f t="shared" si="8"/>
        <v>0.53846153846153844</v>
      </c>
      <c r="AI11" s="203">
        <v>6</v>
      </c>
      <c r="AJ11" s="140">
        <f t="shared" si="9"/>
        <v>0.46153846153846156</v>
      </c>
      <c r="AK11" s="383">
        <f t="shared" si="10"/>
        <v>13</v>
      </c>
      <c r="AL11" s="95">
        <v>7</v>
      </c>
      <c r="AM11" s="140">
        <f t="shared" si="11"/>
        <v>0.53846153846153844</v>
      </c>
      <c r="AN11" s="208">
        <v>6</v>
      </c>
      <c r="AO11" s="140">
        <f t="shared" si="12"/>
        <v>0.46153846153846156</v>
      </c>
      <c r="AP11" s="104">
        <f t="shared" si="13"/>
        <v>13</v>
      </c>
      <c r="AQ11" s="94">
        <v>7</v>
      </c>
      <c r="AR11" s="140">
        <f t="shared" si="34"/>
        <v>0.53846153846153844</v>
      </c>
      <c r="AS11" s="203">
        <v>6</v>
      </c>
      <c r="AT11" s="140">
        <f t="shared" si="14"/>
        <v>0.46153846153846156</v>
      </c>
      <c r="AU11" s="65">
        <f t="shared" si="15"/>
        <v>13</v>
      </c>
      <c r="AV11" s="95"/>
      <c r="AW11" s="140">
        <f t="shared" si="16"/>
        <v>0</v>
      </c>
      <c r="AX11" s="208"/>
      <c r="AY11" s="140">
        <f t="shared" si="17"/>
        <v>0</v>
      </c>
      <c r="AZ11" s="104">
        <f t="shared" si="18"/>
        <v>0</v>
      </c>
      <c r="BA11" s="7"/>
      <c r="BB11" s="200">
        <f t="shared" si="19"/>
        <v>0</v>
      </c>
      <c r="BC11" s="7"/>
      <c r="BD11" s="200">
        <f t="shared" si="20"/>
        <v>0</v>
      </c>
      <c r="BE11" s="65">
        <f t="shared" si="21"/>
        <v>0</v>
      </c>
      <c r="BF11" s="95"/>
      <c r="BG11" s="140">
        <f t="shared" si="22"/>
        <v>0</v>
      </c>
      <c r="BH11" s="208"/>
      <c r="BI11" s="140">
        <f t="shared" si="23"/>
        <v>0</v>
      </c>
      <c r="BJ11" s="104">
        <f t="shared" si="24"/>
        <v>0</v>
      </c>
      <c r="BK11" s="94"/>
      <c r="BL11" s="200">
        <f t="shared" si="25"/>
        <v>0</v>
      </c>
      <c r="BM11" s="94"/>
      <c r="BN11" s="200">
        <f t="shared" si="26"/>
        <v>0</v>
      </c>
      <c r="BO11" s="65">
        <f t="shared" si="37"/>
        <v>0</v>
      </c>
      <c r="BP11" s="298">
        <f t="shared" si="35"/>
        <v>0</v>
      </c>
      <c r="BQ11" s="96">
        <f t="shared" si="36"/>
        <v>2</v>
      </c>
    </row>
    <row r="12" spans="1:71" ht="16.5" customHeight="1" x14ac:dyDescent="0.2">
      <c r="A12" s="414"/>
      <c r="B12" s="9" t="s">
        <v>27</v>
      </c>
      <c r="C12" s="94">
        <v>5</v>
      </c>
      <c r="D12" s="200">
        <v>0.26315789473684209</v>
      </c>
      <c r="E12" s="94">
        <v>14</v>
      </c>
      <c r="F12" s="200">
        <v>0.73684210526315785</v>
      </c>
      <c r="G12" s="292">
        <v>19</v>
      </c>
      <c r="H12" s="186">
        <v>5</v>
      </c>
      <c r="I12" s="140">
        <f t="shared" si="27"/>
        <v>0.26315789473684209</v>
      </c>
      <c r="J12" s="87">
        <v>14</v>
      </c>
      <c r="K12" s="195">
        <f t="shared" si="28"/>
        <v>0.73684210526315785</v>
      </c>
      <c r="L12" s="364">
        <f t="shared" si="29"/>
        <v>19</v>
      </c>
      <c r="M12" s="94">
        <v>5</v>
      </c>
      <c r="N12" s="140">
        <f t="shared" si="0"/>
        <v>0.26315789473684209</v>
      </c>
      <c r="O12" s="203">
        <v>14</v>
      </c>
      <c r="P12" s="140">
        <f t="shared" si="1"/>
        <v>0.73684210526315785</v>
      </c>
      <c r="Q12" s="374">
        <f t="shared" si="30"/>
        <v>19</v>
      </c>
      <c r="R12" s="184">
        <v>5</v>
      </c>
      <c r="S12" s="278">
        <f t="shared" si="31"/>
        <v>0.26315789473684209</v>
      </c>
      <c r="T12" s="113">
        <v>14</v>
      </c>
      <c r="U12" s="277">
        <f t="shared" si="32"/>
        <v>0.73684210526315785</v>
      </c>
      <c r="V12" s="301">
        <f t="shared" si="33"/>
        <v>19</v>
      </c>
      <c r="W12" s="94">
        <v>5</v>
      </c>
      <c r="X12" s="140">
        <f t="shared" si="2"/>
        <v>0.26315789473684209</v>
      </c>
      <c r="Y12" s="203">
        <v>14</v>
      </c>
      <c r="Z12" s="140">
        <f t="shared" si="3"/>
        <v>0.73684210526315785</v>
      </c>
      <c r="AA12" s="374">
        <f t="shared" si="4"/>
        <v>19</v>
      </c>
      <c r="AB12" s="95">
        <v>5</v>
      </c>
      <c r="AC12" s="140">
        <f t="shared" si="5"/>
        <v>0.26315789473684209</v>
      </c>
      <c r="AD12" s="208">
        <v>14</v>
      </c>
      <c r="AE12" s="140">
        <f t="shared" si="6"/>
        <v>0.73684210526315785</v>
      </c>
      <c r="AF12" s="381">
        <f t="shared" si="7"/>
        <v>19</v>
      </c>
      <c r="AG12" s="94">
        <v>5</v>
      </c>
      <c r="AH12" s="140">
        <f t="shared" si="8"/>
        <v>0.26315789473684209</v>
      </c>
      <c r="AI12" s="203">
        <v>14</v>
      </c>
      <c r="AJ12" s="140">
        <f t="shared" si="9"/>
        <v>0.73684210526315785</v>
      </c>
      <c r="AK12" s="373">
        <f t="shared" si="10"/>
        <v>19</v>
      </c>
      <c r="AL12" s="95">
        <v>5</v>
      </c>
      <c r="AM12" s="140">
        <f t="shared" si="11"/>
        <v>0.26315789473684209</v>
      </c>
      <c r="AN12" s="208">
        <v>14</v>
      </c>
      <c r="AO12" s="140">
        <f t="shared" si="12"/>
        <v>0.73684210526315785</v>
      </c>
      <c r="AP12" s="105">
        <f t="shared" si="13"/>
        <v>19</v>
      </c>
      <c r="AQ12" s="94">
        <v>5</v>
      </c>
      <c r="AR12" s="140">
        <f t="shared" si="34"/>
        <v>0.26315789473684209</v>
      </c>
      <c r="AS12" s="203">
        <v>14</v>
      </c>
      <c r="AT12" s="140">
        <f t="shared" si="14"/>
        <v>0.73684210526315785</v>
      </c>
      <c r="AU12" s="66">
        <f t="shared" si="15"/>
        <v>19</v>
      </c>
      <c r="AV12" s="95"/>
      <c r="AW12" s="140">
        <f t="shared" si="16"/>
        <v>0</v>
      </c>
      <c r="AX12" s="208"/>
      <c r="AY12" s="140">
        <f t="shared" si="17"/>
        <v>0</v>
      </c>
      <c r="AZ12" s="105">
        <f t="shared" si="18"/>
        <v>0</v>
      </c>
      <c r="BA12" s="7"/>
      <c r="BB12" s="200">
        <f t="shared" si="19"/>
        <v>0</v>
      </c>
      <c r="BC12" s="7"/>
      <c r="BD12" s="200">
        <f t="shared" si="20"/>
        <v>0</v>
      </c>
      <c r="BE12" s="66">
        <f t="shared" si="21"/>
        <v>0</v>
      </c>
      <c r="BF12" s="95"/>
      <c r="BG12" s="140">
        <f t="shared" si="22"/>
        <v>0</v>
      </c>
      <c r="BH12" s="208"/>
      <c r="BI12" s="140">
        <f t="shared" si="23"/>
        <v>0</v>
      </c>
      <c r="BJ12" s="105">
        <f t="shared" si="24"/>
        <v>0</v>
      </c>
      <c r="BK12" s="94"/>
      <c r="BL12" s="200">
        <f t="shared" si="25"/>
        <v>0</v>
      </c>
      <c r="BM12" s="94"/>
      <c r="BN12" s="200">
        <f t="shared" si="26"/>
        <v>0</v>
      </c>
      <c r="BO12" s="66">
        <f t="shared" si="37"/>
        <v>0</v>
      </c>
      <c r="BP12" s="298">
        <f t="shared" si="35"/>
        <v>0</v>
      </c>
      <c r="BQ12" s="96">
        <f t="shared" si="36"/>
        <v>0</v>
      </c>
    </row>
    <row r="13" spans="1:71" ht="16.5" customHeight="1" x14ac:dyDescent="0.2">
      <c r="A13" s="414"/>
      <c r="B13" s="9" t="s">
        <v>28</v>
      </c>
      <c r="C13" s="94">
        <v>2</v>
      </c>
      <c r="D13" s="200">
        <v>0.14285714285714285</v>
      </c>
      <c r="E13" s="94">
        <v>12</v>
      </c>
      <c r="F13" s="200">
        <v>0.8571428571428571</v>
      </c>
      <c r="G13" s="291">
        <v>14</v>
      </c>
      <c r="H13" s="186">
        <v>2</v>
      </c>
      <c r="I13" s="140">
        <f t="shared" si="27"/>
        <v>0.14285714285714285</v>
      </c>
      <c r="J13" s="87">
        <v>12</v>
      </c>
      <c r="K13" s="195">
        <f t="shared" si="28"/>
        <v>0.8571428571428571</v>
      </c>
      <c r="L13" s="364">
        <f t="shared" si="29"/>
        <v>14</v>
      </c>
      <c r="M13" s="94">
        <v>2</v>
      </c>
      <c r="N13" s="140">
        <f t="shared" si="0"/>
        <v>0.14285714285714285</v>
      </c>
      <c r="O13" s="203">
        <v>12</v>
      </c>
      <c r="P13" s="140">
        <f t="shared" si="1"/>
        <v>0.8571428571428571</v>
      </c>
      <c r="Q13" s="373">
        <f t="shared" si="30"/>
        <v>14</v>
      </c>
      <c r="R13" s="184">
        <v>2</v>
      </c>
      <c r="S13" s="278">
        <f t="shared" si="31"/>
        <v>0.125</v>
      </c>
      <c r="T13" s="113">
        <v>14</v>
      </c>
      <c r="U13" s="277">
        <f t="shared" si="32"/>
        <v>0.875</v>
      </c>
      <c r="V13" s="301">
        <f t="shared" si="33"/>
        <v>16</v>
      </c>
      <c r="W13" s="94">
        <v>2</v>
      </c>
      <c r="X13" s="140">
        <f t="shared" si="2"/>
        <v>0.125</v>
      </c>
      <c r="Y13" s="203">
        <v>14</v>
      </c>
      <c r="Z13" s="140">
        <f t="shared" si="3"/>
        <v>0.875</v>
      </c>
      <c r="AA13" s="373">
        <f t="shared" si="4"/>
        <v>16</v>
      </c>
      <c r="AB13" s="95">
        <v>2</v>
      </c>
      <c r="AC13" s="140">
        <f t="shared" si="5"/>
        <v>0.125</v>
      </c>
      <c r="AD13" s="208">
        <v>14</v>
      </c>
      <c r="AE13" s="140">
        <f t="shared" si="6"/>
        <v>0.875</v>
      </c>
      <c r="AF13" s="371">
        <f t="shared" si="7"/>
        <v>16</v>
      </c>
      <c r="AG13" s="94">
        <v>2</v>
      </c>
      <c r="AH13" s="140">
        <f t="shared" si="8"/>
        <v>0.125</v>
      </c>
      <c r="AI13" s="203">
        <v>14</v>
      </c>
      <c r="AJ13" s="140">
        <f t="shared" si="9"/>
        <v>0.875</v>
      </c>
      <c r="AK13" s="373">
        <f t="shared" si="10"/>
        <v>16</v>
      </c>
      <c r="AL13" s="95">
        <v>2</v>
      </c>
      <c r="AM13" s="140">
        <f t="shared" si="11"/>
        <v>0.125</v>
      </c>
      <c r="AN13" s="208">
        <v>14</v>
      </c>
      <c r="AO13" s="140">
        <f t="shared" si="12"/>
        <v>0.875</v>
      </c>
      <c r="AP13" s="104">
        <f t="shared" si="13"/>
        <v>16</v>
      </c>
      <c r="AQ13" s="94">
        <v>2</v>
      </c>
      <c r="AR13" s="140">
        <f t="shared" si="34"/>
        <v>0.125</v>
      </c>
      <c r="AS13" s="203">
        <v>14</v>
      </c>
      <c r="AT13" s="140">
        <f t="shared" si="14"/>
        <v>0.875</v>
      </c>
      <c r="AU13" s="65">
        <f t="shared" si="15"/>
        <v>16</v>
      </c>
      <c r="AV13" s="95"/>
      <c r="AW13" s="140">
        <f t="shared" si="16"/>
        <v>0</v>
      </c>
      <c r="AX13" s="208"/>
      <c r="AY13" s="140">
        <f t="shared" si="17"/>
        <v>0</v>
      </c>
      <c r="AZ13" s="104">
        <f t="shared" si="18"/>
        <v>0</v>
      </c>
      <c r="BA13" s="7"/>
      <c r="BB13" s="200">
        <f t="shared" si="19"/>
        <v>0</v>
      </c>
      <c r="BC13" s="7"/>
      <c r="BD13" s="200">
        <f t="shared" si="20"/>
        <v>0</v>
      </c>
      <c r="BE13" s="65">
        <f t="shared" si="21"/>
        <v>0</v>
      </c>
      <c r="BF13" s="95"/>
      <c r="BG13" s="140">
        <f t="shared" si="22"/>
        <v>0</v>
      </c>
      <c r="BH13" s="208"/>
      <c r="BI13" s="140">
        <f t="shared" si="23"/>
        <v>0</v>
      </c>
      <c r="BJ13" s="104">
        <f t="shared" si="24"/>
        <v>0</v>
      </c>
      <c r="BK13" s="94"/>
      <c r="BL13" s="200">
        <f t="shared" si="25"/>
        <v>0</v>
      </c>
      <c r="BM13" s="94"/>
      <c r="BN13" s="200">
        <f t="shared" si="26"/>
        <v>0</v>
      </c>
      <c r="BO13" s="65">
        <f t="shared" si="37"/>
        <v>0</v>
      </c>
      <c r="BP13" s="298">
        <f t="shared" si="35"/>
        <v>0</v>
      </c>
      <c r="BQ13" s="96">
        <f t="shared" si="36"/>
        <v>2</v>
      </c>
    </row>
    <row r="14" spans="1:71" ht="16.5" customHeight="1" thickBot="1" x14ac:dyDescent="0.25">
      <c r="A14" s="414"/>
      <c r="B14" s="9" t="s">
        <v>29</v>
      </c>
      <c r="C14" s="94">
        <v>1</v>
      </c>
      <c r="D14" s="200">
        <v>0.14285714285714285</v>
      </c>
      <c r="E14" s="94">
        <v>6</v>
      </c>
      <c r="F14" s="200">
        <v>0.8571428571428571</v>
      </c>
      <c r="G14" s="291">
        <v>7</v>
      </c>
      <c r="H14" s="187">
        <v>1</v>
      </c>
      <c r="I14" s="141">
        <f t="shared" si="27"/>
        <v>0.14285714285714285</v>
      </c>
      <c r="J14" s="118">
        <v>6</v>
      </c>
      <c r="K14" s="196">
        <f t="shared" si="28"/>
        <v>0.8571428571428571</v>
      </c>
      <c r="L14" s="364">
        <f t="shared" si="29"/>
        <v>7</v>
      </c>
      <c r="M14" s="94">
        <v>1</v>
      </c>
      <c r="N14" s="140">
        <f t="shared" si="0"/>
        <v>0.14285714285714285</v>
      </c>
      <c r="O14" s="203">
        <v>6</v>
      </c>
      <c r="P14" s="140">
        <f t="shared" si="1"/>
        <v>0.8571428571428571</v>
      </c>
      <c r="Q14" s="373">
        <f t="shared" si="30"/>
        <v>7</v>
      </c>
      <c r="R14" s="184">
        <v>1</v>
      </c>
      <c r="S14" s="279">
        <f t="shared" si="31"/>
        <v>0.14285714285714285</v>
      </c>
      <c r="T14" s="118">
        <v>6</v>
      </c>
      <c r="U14" s="277">
        <f t="shared" si="32"/>
        <v>0.8571428571428571</v>
      </c>
      <c r="V14" s="302">
        <f t="shared" si="33"/>
        <v>7</v>
      </c>
      <c r="W14" s="94">
        <v>1</v>
      </c>
      <c r="X14" s="140">
        <f t="shared" si="2"/>
        <v>0.14285714285714285</v>
      </c>
      <c r="Y14" s="203">
        <v>6</v>
      </c>
      <c r="Z14" s="140">
        <f t="shared" si="3"/>
        <v>0.8571428571428571</v>
      </c>
      <c r="AA14" s="373">
        <f t="shared" si="4"/>
        <v>7</v>
      </c>
      <c r="AB14" s="95">
        <v>1</v>
      </c>
      <c r="AC14" s="140">
        <f t="shared" si="5"/>
        <v>0.14285714285714285</v>
      </c>
      <c r="AD14" s="208">
        <v>6</v>
      </c>
      <c r="AE14" s="140">
        <f t="shared" si="6"/>
        <v>0.8571428571428571</v>
      </c>
      <c r="AF14" s="371">
        <f t="shared" si="7"/>
        <v>7</v>
      </c>
      <c r="AG14" s="94">
        <v>1</v>
      </c>
      <c r="AH14" s="140">
        <f t="shared" si="8"/>
        <v>0.14285714285714285</v>
      </c>
      <c r="AI14" s="203">
        <v>6</v>
      </c>
      <c r="AJ14" s="140">
        <f t="shared" si="9"/>
        <v>0.8571428571428571</v>
      </c>
      <c r="AK14" s="373">
        <f t="shared" si="10"/>
        <v>7</v>
      </c>
      <c r="AL14" s="95">
        <v>1</v>
      </c>
      <c r="AM14" s="140">
        <f t="shared" si="11"/>
        <v>0.14285714285714285</v>
      </c>
      <c r="AN14" s="208">
        <v>6</v>
      </c>
      <c r="AO14" s="140">
        <f t="shared" si="12"/>
        <v>0.8571428571428571</v>
      </c>
      <c r="AP14" s="104">
        <f t="shared" si="13"/>
        <v>7</v>
      </c>
      <c r="AQ14" s="94">
        <v>1</v>
      </c>
      <c r="AR14" s="140">
        <f t="shared" si="34"/>
        <v>0.14285714285714285</v>
      </c>
      <c r="AS14" s="203">
        <v>6</v>
      </c>
      <c r="AT14" s="140">
        <f t="shared" si="14"/>
        <v>0.8571428571428571</v>
      </c>
      <c r="AU14" s="65">
        <f t="shared" si="15"/>
        <v>7</v>
      </c>
      <c r="AV14" s="95"/>
      <c r="AW14" s="140">
        <f t="shared" si="16"/>
        <v>0</v>
      </c>
      <c r="AX14" s="208"/>
      <c r="AY14" s="140">
        <f t="shared" si="17"/>
        <v>0</v>
      </c>
      <c r="AZ14" s="104">
        <f t="shared" si="18"/>
        <v>0</v>
      </c>
      <c r="BA14" s="7"/>
      <c r="BB14" s="200">
        <f t="shared" si="19"/>
        <v>0</v>
      </c>
      <c r="BC14" s="7"/>
      <c r="BD14" s="200">
        <f t="shared" si="20"/>
        <v>0</v>
      </c>
      <c r="BE14" s="65">
        <f t="shared" si="21"/>
        <v>0</v>
      </c>
      <c r="BF14" s="95"/>
      <c r="BG14" s="140">
        <f t="shared" si="22"/>
        <v>0</v>
      </c>
      <c r="BH14" s="208"/>
      <c r="BI14" s="140">
        <f t="shared" si="23"/>
        <v>0</v>
      </c>
      <c r="BJ14" s="104">
        <f t="shared" si="24"/>
        <v>0</v>
      </c>
      <c r="BK14" s="94"/>
      <c r="BL14" s="200">
        <f t="shared" si="25"/>
        <v>0</v>
      </c>
      <c r="BM14" s="94"/>
      <c r="BN14" s="200">
        <f t="shared" si="26"/>
        <v>0</v>
      </c>
      <c r="BO14" s="65">
        <f t="shared" si="37"/>
        <v>0</v>
      </c>
      <c r="BP14" s="298">
        <f t="shared" si="35"/>
        <v>0</v>
      </c>
      <c r="BQ14" s="96">
        <f t="shared" si="36"/>
        <v>0</v>
      </c>
    </row>
    <row r="15" spans="1:71" ht="16.5" customHeight="1" thickBot="1" x14ac:dyDescent="0.25">
      <c r="A15" s="12"/>
      <c r="B15" s="10" t="s">
        <v>30</v>
      </c>
      <c r="C15" s="106">
        <v>243</v>
      </c>
      <c r="D15" s="153">
        <v>0.68067226890756305</v>
      </c>
      <c r="E15" s="72">
        <v>114</v>
      </c>
      <c r="F15" s="153">
        <v>0.31932773109243695</v>
      </c>
      <c r="G15" s="68">
        <v>357</v>
      </c>
      <c r="H15" s="106">
        <f>SUM(H5:H14)</f>
        <v>243</v>
      </c>
      <c r="I15" s="153">
        <f>H15/L15</f>
        <v>0.68067226890756305</v>
      </c>
      <c r="J15" s="67">
        <f>SUM(J5:J14)</f>
        <v>114</v>
      </c>
      <c r="K15" s="153">
        <f>J15/L15</f>
        <v>0.31932773109243695</v>
      </c>
      <c r="L15" s="365">
        <f>SUM(L5:L14)</f>
        <v>357</v>
      </c>
      <c r="M15" s="71">
        <f t="shared" ref="M15:BE15" si="38">SUM(M5:M14)</f>
        <v>242</v>
      </c>
      <c r="N15" s="153">
        <f t="shared" ref="N15:N38" si="39">M15/Q15</f>
        <v>0.6816901408450704</v>
      </c>
      <c r="O15" s="70">
        <f t="shared" si="38"/>
        <v>113</v>
      </c>
      <c r="P15" s="153">
        <f t="shared" ref="P15:P38" si="40">O15/Q15</f>
        <v>0.3183098591549296</v>
      </c>
      <c r="Q15" s="365">
        <f>SUM(Q5:Q14)</f>
        <v>355</v>
      </c>
      <c r="R15" s="280">
        <f t="shared" ref="R15" si="41">SUM(R5:R14)</f>
        <v>242</v>
      </c>
      <c r="S15" s="281">
        <f>R15/V15</f>
        <v>0.67787114845938379</v>
      </c>
      <c r="T15" s="280">
        <f t="shared" ref="T15" si="42">SUM(T5:T14)</f>
        <v>115</v>
      </c>
      <c r="U15" s="282">
        <f>T15/V15</f>
        <v>0.32212885154061627</v>
      </c>
      <c r="V15" s="280">
        <f>SUM(V5:V14)</f>
        <v>357</v>
      </c>
      <c r="W15" s="71">
        <f t="shared" si="38"/>
        <v>242</v>
      </c>
      <c r="X15" s="153">
        <f t="shared" ref="X15:X24" si="43">W15/AA15</f>
        <v>0.67597765363128492</v>
      </c>
      <c r="Y15" s="70">
        <f t="shared" si="38"/>
        <v>116</v>
      </c>
      <c r="Z15" s="153">
        <f t="shared" ref="Z15:Z38" si="44">Y15/AA15</f>
        <v>0.32402234636871508</v>
      </c>
      <c r="AA15" s="365">
        <f t="shared" si="38"/>
        <v>358</v>
      </c>
      <c r="AB15" s="71">
        <f t="shared" si="38"/>
        <v>242</v>
      </c>
      <c r="AC15" s="153">
        <f t="shared" ref="AC15:AC24" si="45">AB15/AF15</f>
        <v>0.67597765363128492</v>
      </c>
      <c r="AD15" s="70">
        <f t="shared" si="38"/>
        <v>116</v>
      </c>
      <c r="AE15" s="153">
        <f t="shared" ref="AE15:AE38" si="46">AD15/AF15</f>
        <v>0.32402234636871508</v>
      </c>
      <c r="AF15" s="365">
        <f t="shared" si="38"/>
        <v>358</v>
      </c>
      <c r="AG15" s="71">
        <f t="shared" si="38"/>
        <v>261</v>
      </c>
      <c r="AH15" s="153">
        <f t="shared" ref="AH15:AH38" si="47">AG15/AK15</f>
        <v>0.69230769230769229</v>
      </c>
      <c r="AI15" s="70">
        <f t="shared" si="38"/>
        <v>116</v>
      </c>
      <c r="AJ15" s="153">
        <f t="shared" ref="AJ15:AJ38" si="48">AI15/AK15</f>
        <v>0.30769230769230771</v>
      </c>
      <c r="AK15" s="365">
        <f t="shared" si="38"/>
        <v>377</v>
      </c>
      <c r="AL15" s="71">
        <f t="shared" si="38"/>
        <v>259</v>
      </c>
      <c r="AM15" s="153">
        <f t="shared" ref="AM15:AM38" si="49">AL15/AP15</f>
        <v>0.69066666666666665</v>
      </c>
      <c r="AN15" s="70">
        <f t="shared" si="38"/>
        <v>116</v>
      </c>
      <c r="AO15" s="153">
        <f t="shared" ref="AO15:AO38" si="50">AN15/AP15</f>
        <v>0.30933333333333335</v>
      </c>
      <c r="AP15" s="101">
        <f t="shared" si="38"/>
        <v>375</v>
      </c>
      <c r="AQ15" s="71">
        <f t="shared" si="38"/>
        <v>260</v>
      </c>
      <c r="AR15" s="153">
        <f t="shared" ref="AR15:AR38" si="51">AQ15/AU15</f>
        <v>0.69148936170212771</v>
      </c>
      <c r="AS15" s="70">
        <f t="shared" si="38"/>
        <v>116</v>
      </c>
      <c r="AT15" s="153">
        <f t="shared" ref="AT15:AT38" si="52">AS15/AU15</f>
        <v>0.30851063829787234</v>
      </c>
      <c r="AU15" s="56">
        <f t="shared" si="38"/>
        <v>376</v>
      </c>
      <c r="AV15" s="71">
        <f t="shared" si="38"/>
        <v>0</v>
      </c>
      <c r="AW15" s="153" t="e">
        <f t="shared" ref="AW15:AW38" si="53">AV15/AZ15</f>
        <v>#DIV/0!</v>
      </c>
      <c r="AX15" s="70">
        <f t="shared" si="38"/>
        <v>0</v>
      </c>
      <c r="AY15" s="153" t="e">
        <f t="shared" ref="AY15:AY38" si="54">AX15/AZ15</f>
        <v>#DIV/0!</v>
      </c>
      <c r="AZ15" s="101">
        <f t="shared" si="38"/>
        <v>0</v>
      </c>
      <c r="BA15" s="69">
        <f t="shared" si="38"/>
        <v>0</v>
      </c>
      <c r="BB15" s="153" t="e">
        <f>BA15/BE15</f>
        <v>#DIV/0!</v>
      </c>
      <c r="BC15" s="72">
        <f t="shared" si="38"/>
        <v>0</v>
      </c>
      <c r="BD15" s="153" t="e">
        <f>BC15/BE15</f>
        <v>#DIV/0!</v>
      </c>
      <c r="BE15" s="56">
        <f t="shared" si="38"/>
        <v>0</v>
      </c>
      <c r="BF15" s="71">
        <f t="shared" ref="BF15:BJ15" si="55">SUM(BF5:BF14)</f>
        <v>0</v>
      </c>
      <c r="BG15" s="153" t="e">
        <f t="shared" ref="BG15:BG38" si="56">BF15/BJ15</f>
        <v>#DIV/0!</v>
      </c>
      <c r="BH15" s="70">
        <f t="shared" si="55"/>
        <v>0</v>
      </c>
      <c r="BI15" s="153" t="e">
        <f t="shared" ref="BI15:BI38" si="57">BH15/BJ15</f>
        <v>#DIV/0!</v>
      </c>
      <c r="BJ15" s="101">
        <f t="shared" si="55"/>
        <v>0</v>
      </c>
      <c r="BK15" s="106">
        <f>SUM(BK5:BK14)</f>
        <v>0</v>
      </c>
      <c r="BL15" s="153" t="e">
        <f t="shared" ref="BL15:BL38" si="58">BK15/BO15</f>
        <v>#DIV/0!</v>
      </c>
      <c r="BM15" s="72">
        <f t="shared" ref="BM15:BO15" si="59">SUM(BM5:BM14)</f>
        <v>0</v>
      </c>
      <c r="BN15" s="153" t="e">
        <f t="shared" ref="BN15:BN38" si="60">BM15/BO15</f>
        <v>#DIV/0!</v>
      </c>
      <c r="BO15" s="101">
        <f t="shared" si="59"/>
        <v>0</v>
      </c>
      <c r="BP15" s="299">
        <f>SUM(BP5:BP14)</f>
        <v>1</v>
      </c>
      <c r="BQ15" s="215">
        <f>SUM(BQ5:BQ14)</f>
        <v>19</v>
      </c>
    </row>
    <row r="16" spans="1:71" ht="16.5" customHeight="1" x14ac:dyDescent="0.2">
      <c r="A16" s="413" t="s">
        <v>31</v>
      </c>
      <c r="B16" s="11" t="s">
        <v>20</v>
      </c>
      <c r="C16" s="94">
        <v>1</v>
      </c>
      <c r="D16" s="160">
        <v>0.5</v>
      </c>
      <c r="E16" s="94">
        <v>1</v>
      </c>
      <c r="F16" s="197">
        <v>0.5</v>
      </c>
      <c r="G16" s="290">
        <v>2</v>
      </c>
      <c r="H16" s="189">
        <v>1</v>
      </c>
      <c r="I16" s="160">
        <f t="shared" ref="I16:I22" si="61">IFERROR(H16/L16,0)</f>
        <v>0.5</v>
      </c>
      <c r="J16" s="112">
        <v>1</v>
      </c>
      <c r="K16" s="197">
        <f t="shared" ref="K16:K22" si="62">IFERROR(J16/L16,0)</f>
        <v>0.5</v>
      </c>
      <c r="L16" s="364">
        <f>SUM(H16,J16)</f>
        <v>2</v>
      </c>
      <c r="M16" s="5">
        <v>1</v>
      </c>
      <c r="N16" s="160">
        <f t="shared" ref="N16:N22" si="63">IF(Q16=0,0,M16/Q16)</f>
        <v>0.5</v>
      </c>
      <c r="O16" s="204">
        <v>1</v>
      </c>
      <c r="P16" s="160">
        <f t="shared" ref="P16:P22" si="64">IFERROR(O16/Q16,0)</f>
        <v>0.5</v>
      </c>
      <c r="Q16" s="372">
        <f>SUM(M16,O16)</f>
        <v>2</v>
      </c>
      <c r="R16" s="184">
        <v>1</v>
      </c>
      <c r="S16" s="276">
        <f>R16/V16</f>
        <v>0.5</v>
      </c>
      <c r="T16" s="112">
        <v>1</v>
      </c>
      <c r="U16" s="283">
        <f>T16/V16</f>
        <v>0.5</v>
      </c>
      <c r="V16" s="303">
        <f>SUM(R16,T16)</f>
        <v>2</v>
      </c>
      <c r="W16" s="5">
        <v>1</v>
      </c>
      <c r="X16" s="160">
        <f t="shared" ref="X16:X22" si="65">IF(AA16=0,0,W16/AA16)</f>
        <v>0.5</v>
      </c>
      <c r="Y16" s="204">
        <v>1</v>
      </c>
      <c r="Z16" s="160">
        <f t="shared" ref="Z16:Z22" si="66">IFERROR(Y16/AA16,0)</f>
        <v>0.5</v>
      </c>
      <c r="AA16" s="372">
        <f t="shared" ref="AA16:AA22" si="67">SUM(W16,Y16)</f>
        <v>2</v>
      </c>
      <c r="AB16" s="6">
        <v>1</v>
      </c>
      <c r="AC16" s="160">
        <f t="shared" ref="AC16:AC22" si="68">IF(AF16=0,0,AB16/AF16)</f>
        <v>0.5</v>
      </c>
      <c r="AD16" s="207">
        <v>1</v>
      </c>
      <c r="AE16" s="160">
        <f t="shared" ref="AE16:AE22" si="69">IFERROR(AD16/AF16,0)</f>
        <v>0.5</v>
      </c>
      <c r="AF16" s="380">
        <f t="shared" ref="AF16:AF22" si="70">SUM(AB16,AD16)</f>
        <v>2</v>
      </c>
      <c r="AG16" s="5">
        <v>1</v>
      </c>
      <c r="AH16" s="160">
        <f t="shared" ref="AH16:AH22" si="71">IF(AK16=0,0,AG16/AK16)</f>
        <v>0.5</v>
      </c>
      <c r="AI16" s="204">
        <v>1</v>
      </c>
      <c r="AJ16" s="160">
        <f t="shared" ref="AJ16:AJ22" si="72">IFERROR(AI16/AK16,0)</f>
        <v>0.5</v>
      </c>
      <c r="AK16" s="372">
        <f>SUM(AG16,AI16)</f>
        <v>2</v>
      </c>
      <c r="AL16" s="6">
        <v>1</v>
      </c>
      <c r="AM16" s="160">
        <f t="shared" ref="AM16:AM22" si="73">IF(AP16=0,0,AL16/AP16)</f>
        <v>0.5</v>
      </c>
      <c r="AN16" s="207">
        <v>1</v>
      </c>
      <c r="AO16" s="160">
        <f t="shared" ref="AO16:AO22" si="74">IFERROR(AN16/AP16,0)</f>
        <v>0.5</v>
      </c>
      <c r="AP16" s="103">
        <f>SUM(AL16,AN16)</f>
        <v>2</v>
      </c>
      <c r="AQ16" s="5">
        <v>1</v>
      </c>
      <c r="AR16" s="160">
        <f t="shared" ref="AR16:AR22" si="75">IF(AU16=0,0,AQ16/AU16)</f>
        <v>0.5</v>
      </c>
      <c r="AS16" s="204">
        <v>1</v>
      </c>
      <c r="AT16" s="160">
        <f t="shared" ref="AT16:AT22" si="76">IFERROR(AS16/AU16,0)</f>
        <v>0.5</v>
      </c>
      <c r="AU16" s="63">
        <f>SUM(AQ16,AS16)</f>
        <v>2</v>
      </c>
      <c r="AV16" s="6"/>
      <c r="AW16" s="160">
        <f t="shared" ref="AW16:AW21" si="77">IF(AZ16=0,0,AV16/AZ16)</f>
        <v>0</v>
      </c>
      <c r="AX16" s="207"/>
      <c r="AY16" s="160">
        <f t="shared" ref="AY16:AY22" si="78">IFERROR(AX16/AZ16,0)</f>
        <v>0</v>
      </c>
      <c r="AZ16" s="103">
        <f>SUM(AV16,AX16)</f>
        <v>0</v>
      </c>
      <c r="BA16" s="7"/>
      <c r="BB16" s="160">
        <f t="shared" ref="BB16:BB22" si="79">IF(BE16=0,0,BA16/BE16)</f>
        <v>0</v>
      </c>
      <c r="BC16" s="7"/>
      <c r="BD16" s="197">
        <f t="shared" ref="BD16:BD22" si="80">IFERROR(BC16/BE16,0)</f>
        <v>0</v>
      </c>
      <c r="BE16" s="63">
        <f>SUM(BA16,BC16)</f>
        <v>0</v>
      </c>
      <c r="BF16" s="6"/>
      <c r="BG16" s="160">
        <f t="shared" ref="BG16:BG22" si="81">IF(BJ16=0,0,BF16/BJ16)</f>
        <v>0</v>
      </c>
      <c r="BH16" s="207"/>
      <c r="BI16" s="160">
        <f t="shared" ref="BI16:BI22" si="82">IFERROR(BH16/BJ16,0)</f>
        <v>0</v>
      </c>
      <c r="BJ16" s="103">
        <f>SUM(BF16,BH16)</f>
        <v>0</v>
      </c>
      <c r="BK16" s="94"/>
      <c r="BL16" s="160">
        <f t="shared" ref="BL16:BL22" si="83">IF(BO16=0,0,BK16/BO16)</f>
        <v>0</v>
      </c>
      <c r="BM16" s="94"/>
      <c r="BN16" s="197">
        <f t="shared" ref="BN16:BN22" si="84">IFERROR(BM16/BO16,0)</f>
        <v>0</v>
      </c>
      <c r="BO16" s="63">
        <f>BK16+BM16</f>
        <v>0</v>
      </c>
      <c r="BP16" s="298">
        <f t="shared" ref="BP16:BP22" si="85">AU16-AP16</f>
        <v>0</v>
      </c>
      <c r="BQ16" s="96">
        <f t="shared" ref="BQ16:BQ22" si="86">AU16-L16</f>
        <v>0</v>
      </c>
    </row>
    <row r="17" spans="1:69" ht="16.5" customHeight="1" x14ac:dyDescent="0.2">
      <c r="A17" s="414"/>
      <c r="B17" s="4" t="s">
        <v>32</v>
      </c>
      <c r="C17" s="94">
        <v>15</v>
      </c>
      <c r="D17" s="161">
        <v>0.7142857142857143</v>
      </c>
      <c r="E17" s="94">
        <v>6</v>
      </c>
      <c r="F17" s="198">
        <v>0.2857142857142857</v>
      </c>
      <c r="G17" s="291">
        <v>21</v>
      </c>
      <c r="H17" s="184">
        <v>15</v>
      </c>
      <c r="I17" s="161">
        <f t="shared" si="61"/>
        <v>0.7142857142857143</v>
      </c>
      <c r="J17" s="113">
        <v>6</v>
      </c>
      <c r="K17" s="198">
        <f t="shared" si="62"/>
        <v>0.2857142857142857</v>
      </c>
      <c r="L17" s="364">
        <f t="shared" ref="L17:L22" si="87">SUM(H17,J17)</f>
        <v>21</v>
      </c>
      <c r="M17" s="94">
        <v>15</v>
      </c>
      <c r="N17" s="161">
        <f t="shared" si="63"/>
        <v>0.7142857142857143</v>
      </c>
      <c r="O17" s="203">
        <v>6</v>
      </c>
      <c r="P17" s="161">
        <f t="shared" si="64"/>
        <v>0.2857142857142857</v>
      </c>
      <c r="Q17" s="373">
        <f t="shared" ref="Q17:Q22" si="88">SUM(M17,O17)</f>
        <v>21</v>
      </c>
      <c r="R17" s="184">
        <v>15</v>
      </c>
      <c r="S17" s="278">
        <f t="shared" ref="S17:S18" si="89">R17/V17</f>
        <v>0.7142857142857143</v>
      </c>
      <c r="T17" s="113">
        <v>6</v>
      </c>
      <c r="U17" s="284">
        <f t="shared" ref="U17:U18" si="90">T17/V17</f>
        <v>0.2857142857142857</v>
      </c>
      <c r="V17" s="301">
        <f t="shared" ref="V17:V22" si="91">SUM(R17,T17)</f>
        <v>21</v>
      </c>
      <c r="W17" s="94">
        <v>15</v>
      </c>
      <c r="X17" s="161">
        <f t="shared" si="65"/>
        <v>0.7142857142857143</v>
      </c>
      <c r="Y17" s="203">
        <v>6</v>
      </c>
      <c r="Z17" s="161">
        <f t="shared" si="66"/>
        <v>0.2857142857142857</v>
      </c>
      <c r="AA17" s="373">
        <f t="shared" si="67"/>
        <v>21</v>
      </c>
      <c r="AB17" s="95">
        <v>14</v>
      </c>
      <c r="AC17" s="161">
        <f t="shared" si="68"/>
        <v>0.7</v>
      </c>
      <c r="AD17" s="208">
        <v>6</v>
      </c>
      <c r="AE17" s="161">
        <f t="shared" si="69"/>
        <v>0.3</v>
      </c>
      <c r="AF17" s="371">
        <f t="shared" si="70"/>
        <v>20</v>
      </c>
      <c r="AG17" s="94">
        <v>14</v>
      </c>
      <c r="AH17" s="161">
        <f t="shared" si="71"/>
        <v>0.7</v>
      </c>
      <c r="AI17" s="203">
        <v>6</v>
      </c>
      <c r="AJ17" s="161">
        <f t="shared" si="72"/>
        <v>0.3</v>
      </c>
      <c r="AK17" s="373">
        <f t="shared" ref="AK17:AK22" si="92">SUM(AG17,AI17)</f>
        <v>20</v>
      </c>
      <c r="AL17" s="95">
        <v>13</v>
      </c>
      <c r="AM17" s="161">
        <f t="shared" si="73"/>
        <v>0.68421052631578949</v>
      </c>
      <c r="AN17" s="208">
        <v>6</v>
      </c>
      <c r="AO17" s="161">
        <f t="shared" si="74"/>
        <v>0.31578947368421051</v>
      </c>
      <c r="AP17" s="104">
        <f t="shared" ref="AP17:AP22" si="93">SUM(AL17,AN17)</f>
        <v>19</v>
      </c>
      <c r="AQ17" s="94">
        <v>13</v>
      </c>
      <c r="AR17" s="161">
        <f t="shared" si="75"/>
        <v>0.72222222222222221</v>
      </c>
      <c r="AS17" s="203">
        <v>5</v>
      </c>
      <c r="AT17" s="161">
        <f t="shared" si="76"/>
        <v>0.27777777777777779</v>
      </c>
      <c r="AU17" s="65">
        <f t="shared" ref="AU17:AU22" si="94">SUM(AQ17,AS17)</f>
        <v>18</v>
      </c>
      <c r="AV17" s="95"/>
      <c r="AW17" s="161">
        <f t="shared" si="77"/>
        <v>0</v>
      </c>
      <c r="AX17" s="208"/>
      <c r="AY17" s="161">
        <f t="shared" si="78"/>
        <v>0</v>
      </c>
      <c r="AZ17" s="104">
        <f t="shared" ref="AZ17:AZ22" si="95">SUM(AV17,AX17)</f>
        <v>0</v>
      </c>
      <c r="BA17" s="7"/>
      <c r="BB17" s="161">
        <f t="shared" si="79"/>
        <v>0</v>
      </c>
      <c r="BC17" s="7"/>
      <c r="BD17" s="198">
        <f t="shared" si="80"/>
        <v>0</v>
      </c>
      <c r="BE17" s="65">
        <f t="shared" ref="BE17:BE22" si="96">SUM(BA17,BC17)</f>
        <v>0</v>
      </c>
      <c r="BF17" s="95"/>
      <c r="BG17" s="161">
        <f t="shared" si="81"/>
        <v>0</v>
      </c>
      <c r="BH17" s="208"/>
      <c r="BI17" s="161">
        <f t="shared" si="82"/>
        <v>0</v>
      </c>
      <c r="BJ17" s="104">
        <f t="shared" ref="BJ17:BJ22" si="97">SUM(BF17,BH17)</f>
        <v>0</v>
      </c>
      <c r="BK17" s="94"/>
      <c r="BL17" s="161">
        <f t="shared" si="83"/>
        <v>0</v>
      </c>
      <c r="BM17" s="94"/>
      <c r="BN17" s="198">
        <f t="shared" si="84"/>
        <v>0</v>
      </c>
      <c r="BO17" s="65">
        <f>BK17+BM17</f>
        <v>0</v>
      </c>
      <c r="BP17" s="298">
        <f t="shared" si="85"/>
        <v>-1</v>
      </c>
      <c r="BQ17" s="96">
        <f t="shared" si="86"/>
        <v>-3</v>
      </c>
    </row>
    <row r="18" spans="1:69" ht="16.5" customHeight="1" x14ac:dyDescent="0.2">
      <c r="A18" s="414"/>
      <c r="B18" s="8" t="s">
        <v>23</v>
      </c>
      <c r="C18" s="94">
        <v>55</v>
      </c>
      <c r="D18" s="161">
        <v>0.73333333333333328</v>
      </c>
      <c r="E18" s="94">
        <v>20</v>
      </c>
      <c r="F18" s="198">
        <v>0.26666666666666666</v>
      </c>
      <c r="G18" s="291">
        <v>75</v>
      </c>
      <c r="H18" s="184">
        <v>60</v>
      </c>
      <c r="I18" s="161">
        <f t="shared" si="61"/>
        <v>0.75</v>
      </c>
      <c r="J18" s="113">
        <v>20</v>
      </c>
      <c r="K18" s="198">
        <f t="shared" si="62"/>
        <v>0.25</v>
      </c>
      <c r="L18" s="364">
        <f t="shared" si="87"/>
        <v>80</v>
      </c>
      <c r="M18" s="94">
        <v>71</v>
      </c>
      <c r="N18" s="161">
        <f t="shared" si="63"/>
        <v>0.76344086021505375</v>
      </c>
      <c r="O18" s="203">
        <v>22</v>
      </c>
      <c r="P18" s="161">
        <f t="shared" si="64"/>
        <v>0.23655913978494625</v>
      </c>
      <c r="Q18" s="373">
        <f t="shared" si="88"/>
        <v>93</v>
      </c>
      <c r="R18" s="184">
        <v>78</v>
      </c>
      <c r="S18" s="278">
        <f t="shared" si="89"/>
        <v>0.78787878787878785</v>
      </c>
      <c r="T18" s="113">
        <v>21</v>
      </c>
      <c r="U18" s="284">
        <f t="shared" si="90"/>
        <v>0.21212121212121213</v>
      </c>
      <c r="V18" s="301">
        <f t="shared" si="91"/>
        <v>99</v>
      </c>
      <c r="W18" s="94">
        <v>80</v>
      </c>
      <c r="X18" s="161">
        <f t="shared" si="65"/>
        <v>0.78431372549019607</v>
      </c>
      <c r="Y18" s="203">
        <v>22</v>
      </c>
      <c r="Z18" s="161">
        <f t="shared" si="66"/>
        <v>0.21568627450980393</v>
      </c>
      <c r="AA18" s="373">
        <f t="shared" si="67"/>
        <v>102</v>
      </c>
      <c r="AB18" s="95">
        <v>81</v>
      </c>
      <c r="AC18" s="161">
        <f t="shared" si="68"/>
        <v>0.77884615384615385</v>
      </c>
      <c r="AD18" s="208">
        <v>23</v>
      </c>
      <c r="AE18" s="161">
        <f t="shared" si="69"/>
        <v>0.22115384615384615</v>
      </c>
      <c r="AF18" s="371">
        <f t="shared" si="70"/>
        <v>104</v>
      </c>
      <c r="AG18" s="94">
        <v>65</v>
      </c>
      <c r="AH18" s="161">
        <f t="shared" si="71"/>
        <v>0.7558139534883721</v>
      </c>
      <c r="AI18" s="203">
        <v>21</v>
      </c>
      <c r="AJ18" s="161">
        <f t="shared" si="72"/>
        <v>0.2441860465116279</v>
      </c>
      <c r="AK18" s="373">
        <f t="shared" si="92"/>
        <v>86</v>
      </c>
      <c r="AL18" s="95">
        <v>62</v>
      </c>
      <c r="AM18" s="161">
        <f t="shared" si="73"/>
        <v>0.74698795180722888</v>
      </c>
      <c r="AN18" s="208">
        <v>21</v>
      </c>
      <c r="AO18" s="161">
        <f t="shared" si="74"/>
        <v>0.25301204819277107</v>
      </c>
      <c r="AP18" s="104">
        <f t="shared" si="93"/>
        <v>83</v>
      </c>
      <c r="AQ18" s="94">
        <v>55</v>
      </c>
      <c r="AR18" s="161">
        <f t="shared" si="75"/>
        <v>0.72368421052631582</v>
      </c>
      <c r="AS18" s="203">
        <v>21</v>
      </c>
      <c r="AT18" s="161">
        <f t="shared" si="76"/>
        <v>0.27631578947368424</v>
      </c>
      <c r="AU18" s="65">
        <f t="shared" si="94"/>
        <v>76</v>
      </c>
      <c r="AV18" s="95"/>
      <c r="AW18" s="161">
        <f t="shared" si="77"/>
        <v>0</v>
      </c>
      <c r="AX18" s="208"/>
      <c r="AY18" s="161">
        <f t="shared" si="78"/>
        <v>0</v>
      </c>
      <c r="AZ18" s="104">
        <f t="shared" si="95"/>
        <v>0</v>
      </c>
      <c r="BA18" s="7"/>
      <c r="BB18" s="161">
        <f t="shared" si="79"/>
        <v>0</v>
      </c>
      <c r="BC18" s="7"/>
      <c r="BD18" s="198">
        <f t="shared" si="80"/>
        <v>0</v>
      </c>
      <c r="BE18" s="65">
        <f t="shared" si="96"/>
        <v>0</v>
      </c>
      <c r="BF18" s="95"/>
      <c r="BG18" s="161">
        <f t="shared" si="81"/>
        <v>0</v>
      </c>
      <c r="BH18" s="208"/>
      <c r="BI18" s="161">
        <f t="shared" si="82"/>
        <v>0</v>
      </c>
      <c r="BJ18" s="104">
        <f t="shared" si="97"/>
        <v>0</v>
      </c>
      <c r="BK18" s="94"/>
      <c r="BL18" s="161">
        <f t="shared" si="83"/>
        <v>0</v>
      </c>
      <c r="BM18" s="94"/>
      <c r="BN18" s="198">
        <f t="shared" si="84"/>
        <v>0</v>
      </c>
      <c r="BO18" s="65">
        <f t="shared" ref="BO18:BO22" si="98">BK18+BM18</f>
        <v>0</v>
      </c>
      <c r="BP18" s="298">
        <f t="shared" si="85"/>
        <v>-7</v>
      </c>
      <c r="BQ18" s="96">
        <f t="shared" si="86"/>
        <v>-4</v>
      </c>
    </row>
    <row r="19" spans="1:69" ht="16.5" customHeight="1" x14ac:dyDescent="0.2">
      <c r="A19" s="414"/>
      <c r="B19" s="8" t="s">
        <v>26</v>
      </c>
      <c r="C19" s="94">
        <v>5</v>
      </c>
      <c r="D19" s="161">
        <v>0</v>
      </c>
      <c r="E19" s="94">
        <v>2</v>
      </c>
      <c r="F19" s="198">
        <v>0</v>
      </c>
      <c r="G19" s="291">
        <v>7</v>
      </c>
      <c r="H19" s="184">
        <v>5</v>
      </c>
      <c r="I19" s="161">
        <f t="shared" si="61"/>
        <v>0.7142857142857143</v>
      </c>
      <c r="J19" s="113">
        <v>2</v>
      </c>
      <c r="K19" s="198">
        <f t="shared" si="62"/>
        <v>0.2857142857142857</v>
      </c>
      <c r="L19" s="364">
        <f t="shared" si="87"/>
        <v>7</v>
      </c>
      <c r="M19" s="94">
        <v>6</v>
      </c>
      <c r="N19" s="161">
        <f t="shared" si="63"/>
        <v>0.75</v>
      </c>
      <c r="O19" s="203">
        <v>2</v>
      </c>
      <c r="P19" s="161">
        <f t="shared" si="64"/>
        <v>0.25</v>
      </c>
      <c r="Q19" s="373">
        <f t="shared" si="88"/>
        <v>8</v>
      </c>
      <c r="R19" s="184">
        <v>6</v>
      </c>
      <c r="S19" s="278">
        <v>0</v>
      </c>
      <c r="T19" s="113">
        <v>2</v>
      </c>
      <c r="U19" s="284">
        <v>0</v>
      </c>
      <c r="V19" s="301">
        <f t="shared" si="91"/>
        <v>8</v>
      </c>
      <c r="W19" s="94">
        <v>6</v>
      </c>
      <c r="X19" s="161">
        <f t="shared" si="65"/>
        <v>0.75</v>
      </c>
      <c r="Y19" s="203">
        <v>2</v>
      </c>
      <c r="Z19" s="161">
        <f t="shared" si="66"/>
        <v>0.25</v>
      </c>
      <c r="AA19" s="373">
        <f t="shared" si="67"/>
        <v>8</v>
      </c>
      <c r="AB19" s="95">
        <v>6</v>
      </c>
      <c r="AC19" s="161">
        <f t="shared" si="68"/>
        <v>0.75</v>
      </c>
      <c r="AD19" s="208">
        <v>2</v>
      </c>
      <c r="AE19" s="161">
        <f t="shared" si="69"/>
        <v>0.25</v>
      </c>
      <c r="AF19" s="371">
        <f t="shared" si="70"/>
        <v>8</v>
      </c>
      <c r="AG19" s="94">
        <v>6</v>
      </c>
      <c r="AH19" s="161">
        <f t="shared" si="71"/>
        <v>0.75</v>
      </c>
      <c r="AI19" s="203">
        <v>2</v>
      </c>
      <c r="AJ19" s="161">
        <f t="shared" si="72"/>
        <v>0.25</v>
      </c>
      <c r="AK19" s="373">
        <f t="shared" si="92"/>
        <v>8</v>
      </c>
      <c r="AL19" s="95">
        <v>6</v>
      </c>
      <c r="AM19" s="161">
        <f t="shared" si="73"/>
        <v>0.75</v>
      </c>
      <c r="AN19" s="208">
        <v>2</v>
      </c>
      <c r="AO19" s="161">
        <f t="shared" si="74"/>
        <v>0.25</v>
      </c>
      <c r="AP19" s="104">
        <f t="shared" si="93"/>
        <v>8</v>
      </c>
      <c r="AQ19" s="94">
        <v>6</v>
      </c>
      <c r="AR19" s="161">
        <f t="shared" si="75"/>
        <v>0.75</v>
      </c>
      <c r="AS19" s="203">
        <v>2</v>
      </c>
      <c r="AT19" s="161">
        <f t="shared" si="76"/>
        <v>0.25</v>
      </c>
      <c r="AU19" s="65">
        <f t="shared" si="94"/>
        <v>8</v>
      </c>
      <c r="AV19" s="95"/>
      <c r="AW19" s="161">
        <f t="shared" si="77"/>
        <v>0</v>
      </c>
      <c r="AX19" s="208"/>
      <c r="AY19" s="161">
        <f t="shared" si="78"/>
        <v>0</v>
      </c>
      <c r="AZ19" s="104">
        <f t="shared" si="95"/>
        <v>0</v>
      </c>
      <c r="BA19" s="7"/>
      <c r="BB19" s="161">
        <f t="shared" si="79"/>
        <v>0</v>
      </c>
      <c r="BC19" s="7"/>
      <c r="BD19" s="198">
        <f t="shared" si="80"/>
        <v>0</v>
      </c>
      <c r="BE19" s="65">
        <f t="shared" si="96"/>
        <v>0</v>
      </c>
      <c r="BF19" s="95"/>
      <c r="BG19" s="161">
        <f t="shared" si="81"/>
        <v>0</v>
      </c>
      <c r="BH19" s="208"/>
      <c r="BI19" s="161">
        <f t="shared" si="82"/>
        <v>0</v>
      </c>
      <c r="BJ19" s="104">
        <f t="shared" si="97"/>
        <v>0</v>
      </c>
      <c r="BK19" s="94"/>
      <c r="BL19" s="161">
        <f t="shared" si="83"/>
        <v>0</v>
      </c>
      <c r="BM19" s="94"/>
      <c r="BN19" s="198">
        <f t="shared" si="84"/>
        <v>0</v>
      </c>
      <c r="BO19" s="65">
        <f t="shared" si="98"/>
        <v>0</v>
      </c>
      <c r="BP19" s="298">
        <f t="shared" si="85"/>
        <v>0</v>
      </c>
      <c r="BQ19" s="96">
        <f t="shared" si="86"/>
        <v>1</v>
      </c>
    </row>
    <row r="20" spans="1:69" ht="16.5" customHeight="1" x14ac:dyDescent="0.2">
      <c r="A20" s="414"/>
      <c r="B20" s="8" t="s">
        <v>27</v>
      </c>
      <c r="C20" s="94">
        <v>1</v>
      </c>
      <c r="D20" s="161">
        <v>1</v>
      </c>
      <c r="E20" s="94">
        <v>0</v>
      </c>
      <c r="F20" s="198">
        <v>0</v>
      </c>
      <c r="G20" s="291">
        <v>1</v>
      </c>
      <c r="H20" s="184">
        <v>1</v>
      </c>
      <c r="I20" s="161">
        <f t="shared" si="61"/>
        <v>1</v>
      </c>
      <c r="J20" s="113">
        <v>0</v>
      </c>
      <c r="K20" s="198">
        <f t="shared" si="62"/>
        <v>0</v>
      </c>
      <c r="L20" s="364">
        <f t="shared" si="87"/>
        <v>1</v>
      </c>
      <c r="M20" s="94">
        <v>1</v>
      </c>
      <c r="N20" s="161">
        <f t="shared" si="63"/>
        <v>1</v>
      </c>
      <c r="O20" s="203">
        <v>0</v>
      </c>
      <c r="P20" s="161">
        <f t="shared" si="64"/>
        <v>0</v>
      </c>
      <c r="Q20" s="373">
        <f t="shared" si="88"/>
        <v>1</v>
      </c>
      <c r="R20" s="184">
        <v>1</v>
      </c>
      <c r="S20" s="278">
        <f t="shared" ref="S20:S22" si="99">R20/V20</f>
        <v>1</v>
      </c>
      <c r="T20" s="113">
        <v>0</v>
      </c>
      <c r="U20" s="284">
        <f t="shared" ref="U20:U22" si="100">T20/V20</f>
        <v>0</v>
      </c>
      <c r="V20" s="301">
        <f t="shared" si="91"/>
        <v>1</v>
      </c>
      <c r="W20" s="94">
        <v>1</v>
      </c>
      <c r="X20" s="161">
        <f t="shared" si="65"/>
        <v>1</v>
      </c>
      <c r="Y20" s="203">
        <v>0</v>
      </c>
      <c r="Z20" s="161">
        <f t="shared" si="66"/>
        <v>0</v>
      </c>
      <c r="AA20" s="373">
        <f t="shared" si="67"/>
        <v>1</v>
      </c>
      <c r="AB20" s="95">
        <v>1</v>
      </c>
      <c r="AC20" s="161">
        <f t="shared" si="68"/>
        <v>1</v>
      </c>
      <c r="AD20" s="208">
        <v>0</v>
      </c>
      <c r="AE20" s="161">
        <f t="shared" si="69"/>
        <v>0</v>
      </c>
      <c r="AF20" s="371">
        <f t="shared" si="70"/>
        <v>1</v>
      </c>
      <c r="AG20" s="94">
        <v>1</v>
      </c>
      <c r="AH20" s="161">
        <f t="shared" si="71"/>
        <v>1</v>
      </c>
      <c r="AI20" s="203">
        <v>0</v>
      </c>
      <c r="AJ20" s="161">
        <f t="shared" si="72"/>
        <v>0</v>
      </c>
      <c r="AK20" s="373">
        <f t="shared" si="92"/>
        <v>1</v>
      </c>
      <c r="AL20" s="95">
        <v>1</v>
      </c>
      <c r="AM20" s="161">
        <f t="shared" si="73"/>
        <v>1</v>
      </c>
      <c r="AN20" s="208">
        <v>0</v>
      </c>
      <c r="AO20" s="161">
        <f t="shared" si="74"/>
        <v>0</v>
      </c>
      <c r="AP20" s="104">
        <f t="shared" si="93"/>
        <v>1</v>
      </c>
      <c r="AQ20" s="94">
        <v>1</v>
      </c>
      <c r="AR20" s="161">
        <f t="shared" si="75"/>
        <v>1</v>
      </c>
      <c r="AS20" s="203">
        <v>0</v>
      </c>
      <c r="AT20" s="161">
        <f t="shared" si="76"/>
        <v>0</v>
      </c>
      <c r="AU20" s="65">
        <f t="shared" si="94"/>
        <v>1</v>
      </c>
      <c r="AV20" s="95"/>
      <c r="AW20" s="161">
        <f t="shared" si="77"/>
        <v>0</v>
      </c>
      <c r="AX20" s="208"/>
      <c r="AY20" s="161">
        <f t="shared" si="78"/>
        <v>0</v>
      </c>
      <c r="AZ20" s="104">
        <f t="shared" si="95"/>
        <v>0</v>
      </c>
      <c r="BA20" s="7"/>
      <c r="BB20" s="161">
        <f t="shared" si="79"/>
        <v>0</v>
      </c>
      <c r="BC20" s="7"/>
      <c r="BD20" s="198">
        <f t="shared" si="80"/>
        <v>0</v>
      </c>
      <c r="BE20" s="65">
        <f t="shared" si="96"/>
        <v>0</v>
      </c>
      <c r="BF20" s="95"/>
      <c r="BG20" s="161">
        <f t="shared" si="81"/>
        <v>0</v>
      </c>
      <c r="BH20" s="208"/>
      <c r="BI20" s="161">
        <f t="shared" si="82"/>
        <v>0</v>
      </c>
      <c r="BJ20" s="104">
        <f t="shared" si="97"/>
        <v>0</v>
      </c>
      <c r="BK20" s="94"/>
      <c r="BL20" s="161">
        <f t="shared" si="83"/>
        <v>0</v>
      </c>
      <c r="BM20" s="94"/>
      <c r="BN20" s="198">
        <f t="shared" si="84"/>
        <v>0</v>
      </c>
      <c r="BO20" s="65">
        <f t="shared" si="98"/>
        <v>0</v>
      </c>
      <c r="BP20" s="298">
        <f t="shared" si="85"/>
        <v>0</v>
      </c>
      <c r="BQ20" s="96">
        <f t="shared" si="86"/>
        <v>0</v>
      </c>
    </row>
    <row r="21" spans="1:69" ht="16.5" customHeight="1" x14ac:dyDescent="0.2">
      <c r="A21" s="414"/>
      <c r="B21" s="8" t="s">
        <v>28</v>
      </c>
      <c r="C21" s="94">
        <v>0</v>
      </c>
      <c r="D21" s="161">
        <v>0</v>
      </c>
      <c r="E21" s="94">
        <v>7</v>
      </c>
      <c r="F21" s="198">
        <v>1</v>
      </c>
      <c r="G21" s="291">
        <v>7</v>
      </c>
      <c r="H21" s="184">
        <v>0</v>
      </c>
      <c r="I21" s="161">
        <f t="shared" si="61"/>
        <v>0</v>
      </c>
      <c r="J21" s="113">
        <v>7</v>
      </c>
      <c r="K21" s="198">
        <f t="shared" si="62"/>
        <v>1</v>
      </c>
      <c r="L21" s="364">
        <f t="shared" si="87"/>
        <v>7</v>
      </c>
      <c r="M21" s="94">
        <v>0</v>
      </c>
      <c r="N21" s="161">
        <f t="shared" si="63"/>
        <v>0</v>
      </c>
      <c r="O21" s="203">
        <v>7</v>
      </c>
      <c r="P21" s="161">
        <f t="shared" si="64"/>
        <v>1</v>
      </c>
      <c r="Q21" s="373">
        <f t="shared" si="88"/>
        <v>7</v>
      </c>
      <c r="R21" s="184">
        <v>0</v>
      </c>
      <c r="S21" s="278">
        <f t="shared" si="99"/>
        <v>0</v>
      </c>
      <c r="T21" s="113">
        <v>5</v>
      </c>
      <c r="U21" s="284">
        <f t="shared" si="100"/>
        <v>1</v>
      </c>
      <c r="V21" s="301">
        <f t="shared" si="91"/>
        <v>5</v>
      </c>
      <c r="W21" s="94">
        <v>0</v>
      </c>
      <c r="X21" s="161">
        <f t="shared" si="65"/>
        <v>0</v>
      </c>
      <c r="Y21" s="203">
        <v>5</v>
      </c>
      <c r="Z21" s="161">
        <f t="shared" si="66"/>
        <v>1</v>
      </c>
      <c r="AA21" s="373">
        <f t="shared" si="67"/>
        <v>5</v>
      </c>
      <c r="AB21" s="95">
        <v>0</v>
      </c>
      <c r="AC21" s="161">
        <f t="shared" si="68"/>
        <v>0</v>
      </c>
      <c r="AD21" s="208">
        <v>5</v>
      </c>
      <c r="AE21" s="161">
        <f t="shared" si="69"/>
        <v>1</v>
      </c>
      <c r="AF21" s="371">
        <f t="shared" si="70"/>
        <v>5</v>
      </c>
      <c r="AG21" s="94">
        <v>0</v>
      </c>
      <c r="AH21" s="161">
        <f t="shared" si="71"/>
        <v>0</v>
      </c>
      <c r="AI21" s="203">
        <v>5</v>
      </c>
      <c r="AJ21" s="161">
        <f t="shared" si="72"/>
        <v>1</v>
      </c>
      <c r="AK21" s="373">
        <f t="shared" si="92"/>
        <v>5</v>
      </c>
      <c r="AL21" s="95">
        <v>0</v>
      </c>
      <c r="AM21" s="161">
        <f t="shared" si="73"/>
        <v>0</v>
      </c>
      <c r="AN21" s="208">
        <v>5</v>
      </c>
      <c r="AO21" s="161">
        <f t="shared" si="74"/>
        <v>1</v>
      </c>
      <c r="AP21" s="104">
        <f t="shared" si="93"/>
        <v>5</v>
      </c>
      <c r="AQ21" s="94">
        <v>0</v>
      </c>
      <c r="AR21" s="161">
        <f t="shared" si="75"/>
        <v>0</v>
      </c>
      <c r="AS21" s="203">
        <v>5</v>
      </c>
      <c r="AT21" s="161">
        <f t="shared" si="76"/>
        <v>1</v>
      </c>
      <c r="AU21" s="65">
        <f t="shared" si="94"/>
        <v>5</v>
      </c>
      <c r="AV21" s="95"/>
      <c r="AW21" s="161">
        <f t="shared" si="77"/>
        <v>0</v>
      </c>
      <c r="AX21" s="208"/>
      <c r="AY21" s="161">
        <f t="shared" si="78"/>
        <v>0</v>
      </c>
      <c r="AZ21" s="104">
        <f t="shared" si="95"/>
        <v>0</v>
      </c>
      <c r="BA21" s="7"/>
      <c r="BB21" s="161">
        <f t="shared" si="79"/>
        <v>0</v>
      </c>
      <c r="BC21" s="7"/>
      <c r="BD21" s="198">
        <f t="shared" si="80"/>
        <v>0</v>
      </c>
      <c r="BE21" s="65">
        <f t="shared" si="96"/>
        <v>0</v>
      </c>
      <c r="BF21" s="95"/>
      <c r="BG21" s="161">
        <f t="shared" si="81"/>
        <v>0</v>
      </c>
      <c r="BH21" s="208"/>
      <c r="BI21" s="161">
        <f t="shared" si="82"/>
        <v>0</v>
      </c>
      <c r="BJ21" s="104">
        <f t="shared" si="97"/>
        <v>0</v>
      </c>
      <c r="BK21" s="94"/>
      <c r="BL21" s="161">
        <f t="shared" si="83"/>
        <v>0</v>
      </c>
      <c r="BM21" s="94"/>
      <c r="BN21" s="198">
        <f t="shared" si="84"/>
        <v>0</v>
      </c>
      <c r="BO21" s="65">
        <f t="shared" si="98"/>
        <v>0</v>
      </c>
      <c r="BP21" s="298">
        <f t="shared" si="85"/>
        <v>0</v>
      </c>
      <c r="BQ21" s="96">
        <f t="shared" si="86"/>
        <v>-2</v>
      </c>
    </row>
    <row r="22" spans="1:69" ht="16.5" customHeight="1" thickBot="1" x14ac:dyDescent="0.25">
      <c r="A22" s="415"/>
      <c r="B22" s="9" t="s">
        <v>29</v>
      </c>
      <c r="C22" s="98">
        <v>0</v>
      </c>
      <c r="D22" s="162">
        <v>0</v>
      </c>
      <c r="E22" s="100">
        <v>5</v>
      </c>
      <c r="F22" s="199">
        <v>1</v>
      </c>
      <c r="G22" s="293">
        <v>5</v>
      </c>
      <c r="H22" s="187">
        <v>0</v>
      </c>
      <c r="I22" s="162">
        <f t="shared" si="61"/>
        <v>0</v>
      </c>
      <c r="J22" s="118">
        <v>5</v>
      </c>
      <c r="K22" s="199">
        <f t="shared" si="62"/>
        <v>1</v>
      </c>
      <c r="L22" s="364">
        <f t="shared" si="87"/>
        <v>5</v>
      </c>
      <c r="M22" s="206">
        <v>0</v>
      </c>
      <c r="N22" s="162">
        <f t="shared" si="63"/>
        <v>0</v>
      </c>
      <c r="O22" s="205">
        <v>5</v>
      </c>
      <c r="P22" s="162">
        <f t="shared" si="64"/>
        <v>1</v>
      </c>
      <c r="Q22" s="375">
        <f t="shared" si="88"/>
        <v>5</v>
      </c>
      <c r="R22" s="304">
        <v>0</v>
      </c>
      <c r="S22" s="279">
        <f t="shared" si="99"/>
        <v>0</v>
      </c>
      <c r="T22" s="285">
        <v>5</v>
      </c>
      <c r="U22" s="286">
        <f t="shared" si="100"/>
        <v>1</v>
      </c>
      <c r="V22" s="302">
        <f t="shared" si="91"/>
        <v>5</v>
      </c>
      <c r="W22" s="206">
        <v>0</v>
      </c>
      <c r="X22" s="162">
        <f t="shared" si="65"/>
        <v>0</v>
      </c>
      <c r="Y22" s="205">
        <v>4</v>
      </c>
      <c r="Z22" s="162">
        <f t="shared" si="66"/>
        <v>1</v>
      </c>
      <c r="AA22" s="375">
        <f t="shared" si="67"/>
        <v>4</v>
      </c>
      <c r="AB22" s="209">
        <v>0</v>
      </c>
      <c r="AC22" s="162">
        <f t="shared" si="68"/>
        <v>0</v>
      </c>
      <c r="AD22" s="210">
        <v>4</v>
      </c>
      <c r="AE22" s="162">
        <f t="shared" si="69"/>
        <v>1</v>
      </c>
      <c r="AF22" s="382">
        <f t="shared" si="70"/>
        <v>4</v>
      </c>
      <c r="AG22" s="206">
        <v>0</v>
      </c>
      <c r="AH22" s="162">
        <f t="shared" si="71"/>
        <v>0</v>
      </c>
      <c r="AI22" s="205">
        <v>4</v>
      </c>
      <c r="AJ22" s="162">
        <f t="shared" si="72"/>
        <v>1</v>
      </c>
      <c r="AK22" s="375">
        <f t="shared" si="92"/>
        <v>4</v>
      </c>
      <c r="AL22" s="99">
        <v>0</v>
      </c>
      <c r="AM22" s="162">
        <f t="shared" si="73"/>
        <v>0</v>
      </c>
      <c r="AN22" s="211">
        <v>4</v>
      </c>
      <c r="AO22" s="162">
        <f t="shared" si="74"/>
        <v>1</v>
      </c>
      <c r="AP22" s="133">
        <f t="shared" si="93"/>
        <v>4</v>
      </c>
      <c r="AQ22" s="206">
        <v>0</v>
      </c>
      <c r="AR22" s="162">
        <f t="shared" si="75"/>
        <v>0</v>
      </c>
      <c r="AS22" s="205">
        <v>4</v>
      </c>
      <c r="AT22" s="162">
        <f t="shared" si="76"/>
        <v>1</v>
      </c>
      <c r="AU22" s="134">
        <f t="shared" si="94"/>
        <v>4</v>
      </c>
      <c r="AV22" s="99"/>
      <c r="AW22" s="162">
        <f>IF(AZ22=0,0,AV22/AZ22)</f>
        <v>0</v>
      </c>
      <c r="AX22" s="211"/>
      <c r="AY22" s="162">
        <f t="shared" si="78"/>
        <v>0</v>
      </c>
      <c r="AZ22" s="133">
        <f t="shared" si="95"/>
        <v>0</v>
      </c>
      <c r="BA22" s="54"/>
      <c r="BB22" s="162">
        <f t="shared" si="79"/>
        <v>0</v>
      </c>
      <c r="BC22" s="55"/>
      <c r="BD22" s="199">
        <f t="shared" si="80"/>
        <v>0</v>
      </c>
      <c r="BE22" s="134">
        <f t="shared" si="96"/>
        <v>0</v>
      </c>
      <c r="BF22" s="99"/>
      <c r="BG22" s="162">
        <f t="shared" si="81"/>
        <v>0</v>
      </c>
      <c r="BH22" s="211"/>
      <c r="BI22" s="162">
        <f t="shared" si="82"/>
        <v>0</v>
      </c>
      <c r="BJ22" s="133">
        <f t="shared" si="97"/>
        <v>0</v>
      </c>
      <c r="BK22" s="98"/>
      <c r="BL22" s="162">
        <f t="shared" si="83"/>
        <v>0</v>
      </c>
      <c r="BM22" s="100"/>
      <c r="BN22" s="199">
        <f t="shared" si="84"/>
        <v>0</v>
      </c>
      <c r="BO22" s="134">
        <f t="shared" si="98"/>
        <v>0</v>
      </c>
      <c r="BP22" s="298">
        <f t="shared" si="85"/>
        <v>0</v>
      </c>
      <c r="BQ22" s="96">
        <f t="shared" si="86"/>
        <v>-1</v>
      </c>
    </row>
    <row r="23" spans="1:69" ht="16.5" customHeight="1" thickBot="1" x14ac:dyDescent="0.25">
      <c r="A23" s="12"/>
      <c r="B23" s="13" t="s">
        <v>33</v>
      </c>
      <c r="C23" s="106">
        <v>77</v>
      </c>
      <c r="D23" s="153">
        <v>0.65254237288135597</v>
      </c>
      <c r="E23" s="106">
        <v>41</v>
      </c>
      <c r="F23" s="153">
        <v>0.34745762711864409</v>
      </c>
      <c r="G23" s="24">
        <v>118</v>
      </c>
      <c r="H23" s="296">
        <f>SUM(H16:H22)</f>
        <v>82</v>
      </c>
      <c r="I23" s="153">
        <f t="shared" ref="I23:I24" si="101">H23/L23</f>
        <v>0.66666666666666663</v>
      </c>
      <c r="J23" s="73">
        <f t="shared" ref="J23:AX23" si="102">SUM(J16:J22)</f>
        <v>41</v>
      </c>
      <c r="K23" s="153">
        <f t="shared" ref="K23:K24" si="103">J23/L23</f>
        <v>0.33333333333333331</v>
      </c>
      <c r="L23" s="366">
        <f>SUM(L16:L22)</f>
        <v>123</v>
      </c>
      <c r="M23" s="295">
        <f t="shared" si="102"/>
        <v>94</v>
      </c>
      <c r="N23" s="153">
        <f t="shared" si="39"/>
        <v>0.68613138686131392</v>
      </c>
      <c r="O23" s="73">
        <f t="shared" si="102"/>
        <v>43</v>
      </c>
      <c r="P23" s="153">
        <f t="shared" si="40"/>
        <v>0.31386861313868614</v>
      </c>
      <c r="Q23" s="376">
        <f t="shared" si="102"/>
        <v>137</v>
      </c>
      <c r="R23" s="280">
        <f>SUM(R16:R22)</f>
        <v>101</v>
      </c>
      <c r="S23" s="282">
        <f>R23/V23</f>
        <v>0.71631205673758869</v>
      </c>
      <c r="T23" s="280">
        <f>SUM(T16:T22)</f>
        <v>40</v>
      </c>
      <c r="U23" s="282">
        <f>T23/V23</f>
        <v>0.28368794326241137</v>
      </c>
      <c r="V23" s="280">
        <f>SUM(V16:V22)</f>
        <v>141</v>
      </c>
      <c r="W23" s="73">
        <f t="shared" si="102"/>
        <v>103</v>
      </c>
      <c r="X23" s="153">
        <f t="shared" si="43"/>
        <v>0.72027972027972031</v>
      </c>
      <c r="Y23" s="73">
        <f t="shared" si="102"/>
        <v>40</v>
      </c>
      <c r="Z23" s="153">
        <f t="shared" si="44"/>
        <v>0.27972027972027974</v>
      </c>
      <c r="AA23" s="376">
        <f t="shared" si="102"/>
        <v>143</v>
      </c>
      <c r="AB23" s="73">
        <f t="shared" si="102"/>
        <v>103</v>
      </c>
      <c r="AC23" s="153">
        <f t="shared" si="45"/>
        <v>0.71527777777777779</v>
      </c>
      <c r="AD23" s="73">
        <f t="shared" si="102"/>
        <v>41</v>
      </c>
      <c r="AE23" s="153">
        <f t="shared" si="46"/>
        <v>0.28472222222222221</v>
      </c>
      <c r="AF23" s="365">
        <f t="shared" si="102"/>
        <v>144</v>
      </c>
      <c r="AG23" s="73">
        <f t="shared" si="102"/>
        <v>87</v>
      </c>
      <c r="AH23" s="153">
        <f t="shared" si="47"/>
        <v>0.69047619047619047</v>
      </c>
      <c r="AI23" s="73">
        <f t="shared" si="102"/>
        <v>39</v>
      </c>
      <c r="AJ23" s="153">
        <f t="shared" si="48"/>
        <v>0.30952380952380953</v>
      </c>
      <c r="AK23" s="376">
        <f t="shared" si="102"/>
        <v>126</v>
      </c>
      <c r="AL23" s="73">
        <f t="shared" si="102"/>
        <v>83</v>
      </c>
      <c r="AM23" s="153">
        <f t="shared" si="49"/>
        <v>0.68032786885245899</v>
      </c>
      <c r="AN23" s="73">
        <f t="shared" si="102"/>
        <v>39</v>
      </c>
      <c r="AO23" s="153">
        <f t="shared" si="50"/>
        <v>0.31967213114754101</v>
      </c>
      <c r="AP23" s="23">
        <f t="shared" si="102"/>
        <v>122</v>
      </c>
      <c r="AQ23" s="295">
        <f t="shared" si="102"/>
        <v>76</v>
      </c>
      <c r="AR23" s="153">
        <f t="shared" si="51"/>
        <v>0.66666666666666663</v>
      </c>
      <c r="AS23" s="73">
        <f t="shared" si="102"/>
        <v>38</v>
      </c>
      <c r="AT23" s="153">
        <f t="shared" si="52"/>
        <v>0.33333333333333331</v>
      </c>
      <c r="AU23" s="73">
        <f t="shared" si="102"/>
        <v>114</v>
      </c>
      <c r="AV23" s="73">
        <f t="shared" si="102"/>
        <v>0</v>
      </c>
      <c r="AW23" s="153" t="e">
        <f t="shared" si="53"/>
        <v>#DIV/0!</v>
      </c>
      <c r="AX23" s="73">
        <f t="shared" si="102"/>
        <v>0</v>
      </c>
      <c r="AY23" s="153" t="e">
        <f t="shared" si="54"/>
        <v>#DIV/0!</v>
      </c>
      <c r="AZ23" s="73">
        <f t="shared" ref="AZ23:BC23" si="104">SUM(AZ16:AZ22)</f>
        <v>0</v>
      </c>
      <c r="BA23" s="69">
        <f t="shared" si="104"/>
        <v>0</v>
      </c>
      <c r="BB23" s="153" t="e">
        <f>BA23/BE23</f>
        <v>#DIV/0!</v>
      </c>
      <c r="BC23" s="69">
        <f t="shared" si="104"/>
        <v>0</v>
      </c>
      <c r="BD23" s="153" t="e">
        <f t="shared" ref="BD23:BD31" si="105">BC23/BE23</f>
        <v>#DIV/0!</v>
      </c>
      <c r="BE23" s="69">
        <f>SUM(BE16:BE22)</f>
        <v>0</v>
      </c>
      <c r="BF23" s="73">
        <f t="shared" ref="BF23:BJ23" si="106">SUM(BF16:BF22)</f>
        <v>0</v>
      </c>
      <c r="BG23" s="153" t="e">
        <f t="shared" si="56"/>
        <v>#DIV/0!</v>
      </c>
      <c r="BH23" s="73">
        <f t="shared" si="106"/>
        <v>0</v>
      </c>
      <c r="BI23" s="153" t="e">
        <f t="shared" si="57"/>
        <v>#DIV/0!</v>
      </c>
      <c r="BJ23" s="73">
        <f t="shared" si="106"/>
        <v>0</v>
      </c>
      <c r="BK23" s="106">
        <f>SUM(BK16:BK22)</f>
        <v>0</v>
      </c>
      <c r="BL23" s="153" t="e">
        <f t="shared" si="58"/>
        <v>#DIV/0!</v>
      </c>
      <c r="BM23" s="106">
        <f t="shared" ref="BM23:BO23" si="107">SUM(BM16:BM22)</f>
        <v>0</v>
      </c>
      <c r="BN23" s="153" t="e">
        <f t="shared" si="60"/>
        <v>#DIV/0!</v>
      </c>
      <c r="BO23" s="106">
        <f t="shared" si="107"/>
        <v>0</v>
      </c>
      <c r="BP23" s="299">
        <f>SUM(BP16:BP22)</f>
        <v>-8</v>
      </c>
      <c r="BQ23" s="215">
        <f>SUM(BQ16:BQ22)</f>
        <v>-9</v>
      </c>
    </row>
    <row r="24" spans="1:69" ht="16.5" customHeight="1" thickBot="1" x14ac:dyDescent="0.25">
      <c r="A24" s="422" t="s">
        <v>34</v>
      </c>
      <c r="B24" s="423"/>
      <c r="C24" s="108">
        <v>320</v>
      </c>
      <c r="D24" s="153">
        <v>0.67368421052631577</v>
      </c>
      <c r="E24" s="75">
        <v>155</v>
      </c>
      <c r="F24" s="153">
        <v>0.32631578947368423</v>
      </c>
      <c r="G24" s="81">
        <v>475</v>
      </c>
      <c r="H24" s="108">
        <f t="shared" ref="H24:BE24" si="108">H15+H23</f>
        <v>325</v>
      </c>
      <c r="I24" s="153">
        <f t="shared" si="101"/>
        <v>0.67708333333333337</v>
      </c>
      <c r="J24" s="75">
        <f t="shared" si="108"/>
        <v>155</v>
      </c>
      <c r="K24" s="153">
        <f t="shared" si="103"/>
        <v>0.32291666666666669</v>
      </c>
      <c r="L24" s="367">
        <f t="shared" si="108"/>
        <v>480</v>
      </c>
      <c r="M24" s="79">
        <f t="shared" si="108"/>
        <v>336</v>
      </c>
      <c r="N24" s="153">
        <f t="shared" si="39"/>
        <v>0.68292682926829273</v>
      </c>
      <c r="O24" s="78">
        <f t="shared" si="108"/>
        <v>156</v>
      </c>
      <c r="P24" s="153">
        <f t="shared" si="40"/>
        <v>0.31707317073170732</v>
      </c>
      <c r="Q24" s="367">
        <f t="shared" si="108"/>
        <v>492</v>
      </c>
      <c r="R24" s="318">
        <f>SUM(R15+R23)</f>
        <v>343</v>
      </c>
      <c r="S24" s="282">
        <f>R24/V24</f>
        <v>0.6887550200803213</v>
      </c>
      <c r="T24" s="319">
        <f>SUM(T15+T23)</f>
        <v>155</v>
      </c>
      <c r="U24" s="282">
        <f>T24/V24</f>
        <v>0.3112449799196787</v>
      </c>
      <c r="V24" s="318">
        <f>SUM(V23,V15)</f>
        <v>498</v>
      </c>
      <c r="W24" s="79">
        <f t="shared" si="108"/>
        <v>345</v>
      </c>
      <c r="X24" s="153">
        <f t="shared" si="43"/>
        <v>0.68862275449101795</v>
      </c>
      <c r="Y24" s="78">
        <f t="shared" si="108"/>
        <v>156</v>
      </c>
      <c r="Z24" s="153">
        <f t="shared" si="44"/>
        <v>0.31137724550898205</v>
      </c>
      <c r="AA24" s="369">
        <f t="shared" si="108"/>
        <v>501</v>
      </c>
      <c r="AB24" s="79">
        <f t="shared" si="108"/>
        <v>345</v>
      </c>
      <c r="AC24" s="153">
        <f t="shared" si="45"/>
        <v>0.6872509960159362</v>
      </c>
      <c r="AD24" s="78">
        <f t="shared" si="108"/>
        <v>157</v>
      </c>
      <c r="AE24" s="153">
        <f t="shared" si="46"/>
        <v>0.31274900398406374</v>
      </c>
      <c r="AF24" s="369">
        <f t="shared" si="108"/>
        <v>502</v>
      </c>
      <c r="AG24" s="79">
        <f t="shared" si="108"/>
        <v>348</v>
      </c>
      <c r="AH24" s="153">
        <f t="shared" si="47"/>
        <v>0.69184890656063613</v>
      </c>
      <c r="AI24" s="78">
        <f t="shared" si="108"/>
        <v>155</v>
      </c>
      <c r="AJ24" s="153">
        <f t="shared" si="48"/>
        <v>0.30815109343936381</v>
      </c>
      <c r="AK24" s="369">
        <f t="shared" si="108"/>
        <v>503</v>
      </c>
      <c r="AL24" s="79">
        <f t="shared" si="108"/>
        <v>342</v>
      </c>
      <c r="AM24" s="153">
        <f t="shared" si="49"/>
        <v>0.68812877263581484</v>
      </c>
      <c r="AN24" s="78">
        <f t="shared" si="108"/>
        <v>155</v>
      </c>
      <c r="AO24" s="153">
        <f t="shared" si="50"/>
        <v>0.3118712273641851</v>
      </c>
      <c r="AP24" s="109">
        <f t="shared" si="108"/>
        <v>497</v>
      </c>
      <c r="AQ24" s="79">
        <f t="shared" si="108"/>
        <v>336</v>
      </c>
      <c r="AR24" s="153">
        <f t="shared" si="51"/>
        <v>0.68571428571428572</v>
      </c>
      <c r="AS24" s="78">
        <f t="shared" si="108"/>
        <v>154</v>
      </c>
      <c r="AT24" s="153">
        <f t="shared" si="52"/>
        <v>0.31428571428571428</v>
      </c>
      <c r="AU24" s="80">
        <f t="shared" si="108"/>
        <v>490</v>
      </c>
      <c r="AV24" s="79">
        <f t="shared" si="108"/>
        <v>0</v>
      </c>
      <c r="AW24" s="153" t="e">
        <f t="shared" si="53"/>
        <v>#DIV/0!</v>
      </c>
      <c r="AX24" s="78">
        <f t="shared" si="108"/>
        <v>0</v>
      </c>
      <c r="AY24" s="153" t="e">
        <f t="shared" si="54"/>
        <v>#DIV/0!</v>
      </c>
      <c r="AZ24" s="109">
        <f t="shared" si="108"/>
        <v>0</v>
      </c>
      <c r="BA24" s="77">
        <f t="shared" si="108"/>
        <v>0</v>
      </c>
      <c r="BB24" s="153" t="e">
        <f>BA24/BE24</f>
        <v>#DIV/0!</v>
      </c>
      <c r="BC24" s="75">
        <f t="shared" si="108"/>
        <v>0</v>
      </c>
      <c r="BD24" s="153" t="e">
        <f t="shared" si="105"/>
        <v>#DIV/0!</v>
      </c>
      <c r="BE24" s="80">
        <f t="shared" si="108"/>
        <v>0</v>
      </c>
      <c r="BF24" s="79">
        <f t="shared" ref="BF24:BJ24" si="109">BF15+BF23</f>
        <v>0</v>
      </c>
      <c r="BG24" s="153" t="e">
        <f t="shared" si="56"/>
        <v>#DIV/0!</v>
      </c>
      <c r="BH24" s="78">
        <f t="shared" si="109"/>
        <v>0</v>
      </c>
      <c r="BI24" s="153" t="e">
        <f t="shared" si="57"/>
        <v>#DIV/0!</v>
      </c>
      <c r="BJ24" s="109">
        <f t="shared" si="109"/>
        <v>0</v>
      </c>
      <c r="BK24" s="108">
        <f>BK15+BK23</f>
        <v>0</v>
      </c>
      <c r="BL24" s="153" t="e">
        <f t="shared" si="58"/>
        <v>#DIV/0!</v>
      </c>
      <c r="BM24" s="75">
        <f t="shared" ref="BM24:BO24" si="110">BM15+BM23</f>
        <v>0</v>
      </c>
      <c r="BN24" s="153" t="e">
        <f t="shared" si="60"/>
        <v>#DIV/0!</v>
      </c>
      <c r="BO24" s="109">
        <f t="shared" si="110"/>
        <v>0</v>
      </c>
      <c r="BP24" s="309">
        <f>BP15+BP23</f>
        <v>-7</v>
      </c>
      <c r="BQ24" s="310">
        <f>BQ15+BQ23</f>
        <v>10</v>
      </c>
    </row>
    <row r="25" spans="1:69" ht="16.5" customHeight="1" thickBot="1" x14ac:dyDescent="0.25">
      <c r="A25" s="115" t="s">
        <v>132</v>
      </c>
      <c r="B25" s="8" t="s">
        <v>131</v>
      </c>
      <c r="C25" s="94">
        <v>1</v>
      </c>
      <c r="D25" s="200">
        <v>1</v>
      </c>
      <c r="E25" s="94">
        <v>0</v>
      </c>
      <c r="F25" s="200">
        <v>0</v>
      </c>
      <c r="G25" s="291">
        <v>1</v>
      </c>
      <c r="H25" s="193">
        <v>1</v>
      </c>
      <c r="I25" s="145">
        <f>IFERROR(H25/L25,0)</f>
        <v>1</v>
      </c>
      <c r="J25" s="157">
        <v>0</v>
      </c>
      <c r="K25" s="163">
        <f>IFERROR(J25/L25,0)</f>
        <v>0</v>
      </c>
      <c r="L25" s="368">
        <f>SUM(H25,J25)</f>
        <v>1</v>
      </c>
      <c r="M25" s="94">
        <v>1</v>
      </c>
      <c r="N25" s="200">
        <f t="shared" ref="N25" si="111">IF(Q25=0,0,M25/Q25)</f>
        <v>1</v>
      </c>
      <c r="O25" s="203">
        <v>0</v>
      </c>
      <c r="P25" s="200">
        <f>IFERROR(O25/Q25,0)</f>
        <v>0</v>
      </c>
      <c r="Q25" s="373">
        <f>SUM(M25,O25)</f>
        <v>1</v>
      </c>
      <c r="R25" s="184">
        <v>1</v>
      </c>
      <c r="S25" s="287">
        <f>R25/V25</f>
        <v>1</v>
      </c>
      <c r="T25" s="112">
        <v>0</v>
      </c>
      <c r="U25" s="288">
        <f>T25/V25</f>
        <v>0</v>
      </c>
      <c r="V25" s="305">
        <f>SUM(R25,T25)</f>
        <v>1</v>
      </c>
      <c r="W25" s="94">
        <v>1</v>
      </c>
      <c r="X25" s="200">
        <f t="shared" ref="X25" si="112">IF(AA25=0,0,W25/AA25)</f>
        <v>1</v>
      </c>
      <c r="Y25" s="203">
        <v>0</v>
      </c>
      <c r="Z25" s="200">
        <f>IFERROR(Y25/AA25,0)</f>
        <v>0</v>
      </c>
      <c r="AA25" s="373">
        <f>SUM(W25,Y25)</f>
        <v>1</v>
      </c>
      <c r="AB25" s="95">
        <v>1</v>
      </c>
      <c r="AC25" s="200">
        <f t="shared" ref="AC25" si="113">IF(AF25=0,0,AB25/AF25)</f>
        <v>1</v>
      </c>
      <c r="AD25" s="208">
        <v>0</v>
      </c>
      <c r="AE25" s="200">
        <f>IFERROR(AD25/AF25,0)</f>
        <v>0</v>
      </c>
      <c r="AF25" s="371">
        <f>SUM(AB25,AD25)</f>
        <v>1</v>
      </c>
      <c r="AG25" s="94">
        <v>1</v>
      </c>
      <c r="AH25" s="200">
        <f t="shared" ref="AH25" si="114">IF(AK25=0,0,AG25/AK25)</f>
        <v>1</v>
      </c>
      <c r="AI25" s="203">
        <v>0</v>
      </c>
      <c r="AJ25" s="200">
        <f>IFERROR(AI25/AK25,0)</f>
        <v>0</v>
      </c>
      <c r="AK25" s="373">
        <f>SUM(AG25,AI25)</f>
        <v>1</v>
      </c>
      <c r="AL25" s="95">
        <v>1</v>
      </c>
      <c r="AM25" s="200">
        <f t="shared" ref="AM25" si="115">IF(AP25=0,0,AL25/AP25)</f>
        <v>1</v>
      </c>
      <c r="AN25" s="208">
        <v>0</v>
      </c>
      <c r="AO25" s="200">
        <f>IFERROR(AN25/AP25,0)</f>
        <v>0</v>
      </c>
      <c r="AP25" s="104">
        <f>SUM(AL25,AN25)</f>
        <v>1</v>
      </c>
      <c r="AQ25" s="94">
        <v>1</v>
      </c>
      <c r="AR25" s="200">
        <f>IF(AU25=0,0,AQ25/AU25)</f>
        <v>1</v>
      </c>
      <c r="AS25" s="203">
        <v>0</v>
      </c>
      <c r="AT25" s="200">
        <f>IFERROR(AS25/AU25,0)</f>
        <v>0</v>
      </c>
      <c r="AU25" s="65">
        <f>SUM(AQ25,AS25)</f>
        <v>1</v>
      </c>
      <c r="AV25" s="95"/>
      <c r="AW25" s="200">
        <f>IF(AZ25=0,0,AV25/AZ25)</f>
        <v>0</v>
      </c>
      <c r="AX25" s="208"/>
      <c r="AY25" s="200">
        <f t="shared" ref="AY25" si="116">IFERROR(AX25/AZ25,0)</f>
        <v>0</v>
      </c>
      <c r="AZ25" s="104">
        <f>SUM(AV25,AX25)</f>
        <v>0</v>
      </c>
      <c r="BA25" s="7"/>
      <c r="BB25" s="200">
        <f>IF(BE25=0,0,BA25/BE25)</f>
        <v>0</v>
      </c>
      <c r="BC25" s="7"/>
      <c r="BD25" s="200">
        <f t="shared" ref="BD25" si="117">IFERROR(BC25/BE25,0)</f>
        <v>0</v>
      </c>
      <c r="BE25" s="65">
        <f>SUM(BA25,BC25)</f>
        <v>0</v>
      </c>
      <c r="BF25" s="95"/>
      <c r="BG25" s="200">
        <f>IF(BJ25=0,0,BF25/BJ25)</f>
        <v>0</v>
      </c>
      <c r="BH25" s="208"/>
      <c r="BI25" s="200">
        <f t="shared" ref="BI25" si="118">IFERROR(BH25/BJ25,0)</f>
        <v>0</v>
      </c>
      <c r="BJ25" s="104">
        <f>SUM(BF25,BH25)</f>
        <v>0</v>
      </c>
      <c r="BK25" s="94"/>
      <c r="BL25" s="200">
        <f>IF(BO25=0,0,BK25/BO25)</f>
        <v>0</v>
      </c>
      <c r="BM25" s="94"/>
      <c r="BN25" s="200">
        <f t="shared" ref="BN25" si="119">IFERROR(BM25/BO25,0)</f>
        <v>0</v>
      </c>
      <c r="BO25" s="65">
        <f>BK25+BM25</f>
        <v>0</v>
      </c>
      <c r="BP25" s="298">
        <f>AU25-AP25</f>
        <v>0</v>
      </c>
      <c r="BQ25" s="96">
        <f>AU25-L25</f>
        <v>0</v>
      </c>
    </row>
    <row r="26" spans="1:69" ht="16.5" customHeight="1" thickBot="1" x14ac:dyDescent="0.25">
      <c r="A26" s="422" t="s">
        <v>130</v>
      </c>
      <c r="B26" s="423"/>
      <c r="C26" s="107">
        <v>1</v>
      </c>
      <c r="D26" s="153">
        <v>1</v>
      </c>
      <c r="E26" s="107">
        <v>0</v>
      </c>
      <c r="F26" s="153">
        <v>0</v>
      </c>
      <c r="G26" s="81">
        <v>1</v>
      </c>
      <c r="H26" s="108">
        <f>SUM(H25:H25)</f>
        <v>1</v>
      </c>
      <c r="I26" s="153">
        <f t="shared" ref="I26:I38" si="120">H26/L26</f>
        <v>1</v>
      </c>
      <c r="J26" s="81">
        <f>SUM(J25:J25)</f>
        <v>0</v>
      </c>
      <c r="K26" s="153">
        <f t="shared" ref="K26:K38" si="121">J26/L26</f>
        <v>0</v>
      </c>
      <c r="L26" s="369">
        <f>SUM(L25:L25)</f>
        <v>1</v>
      </c>
      <c r="M26" s="79">
        <f>SUM(M25:M25)</f>
        <v>1</v>
      </c>
      <c r="N26" s="153">
        <f t="shared" si="39"/>
        <v>1</v>
      </c>
      <c r="O26" s="74">
        <f>SUM(O25:O25)</f>
        <v>0</v>
      </c>
      <c r="P26" s="153">
        <f t="shared" si="40"/>
        <v>0</v>
      </c>
      <c r="Q26" s="369">
        <f>SUM(Q25:Q25)</f>
        <v>1</v>
      </c>
      <c r="R26" s="318">
        <f>SUM(R25:R25)</f>
        <v>1</v>
      </c>
      <c r="S26" s="282">
        <f>R26/V26</f>
        <v>1</v>
      </c>
      <c r="T26" s="318">
        <f>SUM(T25:T25)</f>
        <v>0</v>
      </c>
      <c r="U26" s="282">
        <f>T26/V26</f>
        <v>0</v>
      </c>
      <c r="V26" s="318">
        <f>SUM(V25:V25)</f>
        <v>1</v>
      </c>
      <c r="W26" s="74">
        <f>SUM(W25:W25)</f>
        <v>1</v>
      </c>
      <c r="X26" s="153">
        <f t="shared" ref="X26:X38" si="122">W26/AA26</f>
        <v>1</v>
      </c>
      <c r="Y26" s="74">
        <f>SUM(Y25:Y25)</f>
        <v>0</v>
      </c>
      <c r="Z26" s="153">
        <f t="shared" si="44"/>
        <v>0</v>
      </c>
      <c r="AA26" s="369">
        <f>SUM(AA25:AA25)</f>
        <v>1</v>
      </c>
      <c r="AB26" s="74">
        <f>SUM(AB25:AB25)</f>
        <v>1</v>
      </c>
      <c r="AC26" s="153">
        <f t="shared" ref="AC26:AC38" si="123">AB26/AF26</f>
        <v>1</v>
      </c>
      <c r="AD26" s="74">
        <f>SUM(AD25:AD25)</f>
        <v>0</v>
      </c>
      <c r="AE26" s="153">
        <f t="shared" si="46"/>
        <v>0</v>
      </c>
      <c r="AF26" s="369">
        <f>SUM(AF25:AF25)</f>
        <v>1</v>
      </c>
      <c r="AG26" s="74">
        <f>SUM(AG25:AG25)</f>
        <v>1</v>
      </c>
      <c r="AH26" s="153">
        <f t="shared" si="47"/>
        <v>1</v>
      </c>
      <c r="AI26" s="74">
        <f>SUM(AI25:AI25)</f>
        <v>0</v>
      </c>
      <c r="AJ26" s="153">
        <f t="shared" si="48"/>
        <v>0</v>
      </c>
      <c r="AK26" s="369">
        <f>SUM(AK25:AK25)</f>
        <v>1</v>
      </c>
      <c r="AL26" s="74">
        <f>SUM(AL25:AL25)</f>
        <v>1</v>
      </c>
      <c r="AM26" s="153">
        <f t="shared" si="49"/>
        <v>1</v>
      </c>
      <c r="AN26" s="74">
        <f>SUM(AN25:AN25)</f>
        <v>0</v>
      </c>
      <c r="AO26" s="153">
        <f t="shared" si="50"/>
        <v>0</v>
      </c>
      <c r="AP26" s="107">
        <f>SUM(AP25:AP25)</f>
        <v>1</v>
      </c>
      <c r="AQ26" s="74">
        <f>SUM(AQ25:AQ25)</f>
        <v>1</v>
      </c>
      <c r="AR26" s="153">
        <f t="shared" si="51"/>
        <v>1</v>
      </c>
      <c r="AS26" s="74">
        <f>SUM(AS25:AS25)</f>
        <v>0</v>
      </c>
      <c r="AT26" s="153">
        <f t="shared" si="52"/>
        <v>0</v>
      </c>
      <c r="AU26" s="74">
        <f>SUM(AU25:AU25)</f>
        <v>1</v>
      </c>
      <c r="AV26" s="107">
        <f>SUM(AV25:AV25)</f>
        <v>0</v>
      </c>
      <c r="AW26" s="153" t="e">
        <f t="shared" si="53"/>
        <v>#DIV/0!</v>
      </c>
      <c r="AX26" s="107">
        <f>SUM(AX25:AX25)</f>
        <v>0</v>
      </c>
      <c r="AY26" s="153" t="e">
        <f t="shared" si="54"/>
        <v>#DIV/0!</v>
      </c>
      <c r="AZ26" s="107">
        <f>SUM(AZ25:AZ25)</f>
        <v>0</v>
      </c>
      <c r="BA26" s="74">
        <f>SUM(BA25:BA25)</f>
        <v>0</v>
      </c>
      <c r="BB26" s="153">
        <f>IFERROR(BA26/BC26,0)</f>
        <v>0</v>
      </c>
      <c r="BC26" s="74">
        <f>SUM(BC25:BC25)</f>
        <v>0</v>
      </c>
      <c r="BD26" s="153" t="e">
        <f t="shared" si="105"/>
        <v>#DIV/0!</v>
      </c>
      <c r="BE26" s="74">
        <f>SUM(BE25:BE25)</f>
        <v>0</v>
      </c>
      <c r="BF26" s="107">
        <f>SUM(BF25:BF25)</f>
        <v>0</v>
      </c>
      <c r="BG26" s="153" t="e">
        <f t="shared" si="56"/>
        <v>#DIV/0!</v>
      </c>
      <c r="BH26" s="107">
        <f>SUM(BH25:BH25)</f>
        <v>0</v>
      </c>
      <c r="BI26" s="153" t="e">
        <f t="shared" si="57"/>
        <v>#DIV/0!</v>
      </c>
      <c r="BJ26" s="107">
        <f>SUM(BJ25:BJ25)</f>
        <v>0</v>
      </c>
      <c r="BK26" s="107">
        <f>SUM(BK25:BK25)</f>
        <v>0</v>
      </c>
      <c r="BL26" s="153" t="e">
        <f t="shared" si="58"/>
        <v>#DIV/0!</v>
      </c>
      <c r="BM26" s="107">
        <f>SUM(BM25:BM25)</f>
        <v>0</v>
      </c>
      <c r="BN26" s="153" t="e">
        <f t="shared" si="60"/>
        <v>#DIV/0!</v>
      </c>
      <c r="BO26" s="107">
        <f>SUM(BO25:BO25)</f>
        <v>0</v>
      </c>
      <c r="BP26" s="309">
        <f>SUM(BP25:BP25)</f>
        <v>0</v>
      </c>
      <c r="BQ26" s="311">
        <f>BQ25</f>
        <v>0</v>
      </c>
    </row>
    <row r="27" spans="1:69" ht="24.75" customHeight="1" x14ac:dyDescent="0.2">
      <c r="A27" s="413" t="s">
        <v>35</v>
      </c>
      <c r="B27" s="4" t="s">
        <v>36</v>
      </c>
      <c r="C27" s="94">
        <v>6</v>
      </c>
      <c r="D27" s="200">
        <v>0.24</v>
      </c>
      <c r="E27" s="94">
        <v>19</v>
      </c>
      <c r="F27" s="200">
        <v>0.76</v>
      </c>
      <c r="G27" s="290">
        <v>25</v>
      </c>
      <c r="H27" s="189">
        <v>6</v>
      </c>
      <c r="I27" s="200">
        <f t="shared" ref="I27:I30" si="124">IFERROR(H27/L27,0)</f>
        <v>0.24</v>
      </c>
      <c r="J27" s="113">
        <v>19</v>
      </c>
      <c r="K27" s="201">
        <f t="shared" ref="K27:K30" si="125">IFERROR(J27/L27,0)</f>
        <v>0.76</v>
      </c>
      <c r="L27" s="364">
        <f>SUM(H27,J27)</f>
        <v>25</v>
      </c>
      <c r="M27" s="5">
        <v>6</v>
      </c>
      <c r="N27" s="200">
        <f t="shared" ref="N27:N30" si="126">IF(Q27=0,0,M27/Q27)</f>
        <v>0.23076923076923078</v>
      </c>
      <c r="O27" s="204">
        <v>20</v>
      </c>
      <c r="P27" s="200">
        <f t="shared" ref="P27:P30" si="127">IFERROR(O27/Q27,0)</f>
        <v>0.76923076923076927</v>
      </c>
      <c r="Q27" s="372">
        <f>SUM(M27,O27)</f>
        <v>26</v>
      </c>
      <c r="R27" s="189">
        <v>7</v>
      </c>
      <c r="S27" s="276">
        <f>R27/V27</f>
        <v>0.25925925925925924</v>
      </c>
      <c r="T27" s="112">
        <v>20</v>
      </c>
      <c r="U27" s="277">
        <f>T27/V27</f>
        <v>0.7407407407407407</v>
      </c>
      <c r="V27" s="305">
        <f>SUM(R27,T27)</f>
        <v>27</v>
      </c>
      <c r="W27" s="5">
        <v>7</v>
      </c>
      <c r="X27" s="200">
        <f t="shared" ref="X27:X30" si="128">IF(AA27=0,0,W27/AA27)</f>
        <v>0.25925925925925924</v>
      </c>
      <c r="Y27" s="204">
        <v>20</v>
      </c>
      <c r="Z27" s="200">
        <f t="shared" ref="Z27:Z30" si="129">IFERROR(Y27/AA27,0)</f>
        <v>0.7407407407407407</v>
      </c>
      <c r="AA27" s="372">
        <f>SUM(W27,Y27)</f>
        <v>27</v>
      </c>
      <c r="AB27" s="6">
        <v>7</v>
      </c>
      <c r="AC27" s="200">
        <f t="shared" ref="AC27:AC30" si="130">IF(AF27=0,0,AB27/AF27)</f>
        <v>0.25</v>
      </c>
      <c r="AD27" s="207">
        <v>21</v>
      </c>
      <c r="AE27" s="200">
        <f t="shared" ref="AE27:AE30" si="131">IFERROR(AD27/AF27,0)</f>
        <v>0.75</v>
      </c>
      <c r="AF27" s="380">
        <f>SUM(AB27,AD27)</f>
        <v>28</v>
      </c>
      <c r="AG27" s="5">
        <v>7</v>
      </c>
      <c r="AH27" s="200">
        <f t="shared" ref="AH27:AH30" si="132">IF(AK27=0,0,AG27/AK27)</f>
        <v>0.25</v>
      </c>
      <c r="AI27" s="204">
        <v>21</v>
      </c>
      <c r="AJ27" s="200">
        <f t="shared" ref="AJ27:AJ30" si="133">IFERROR(AI27/AK27,0)</f>
        <v>0.75</v>
      </c>
      <c r="AK27" s="372">
        <f>SUM(AG27,AI27)</f>
        <v>28</v>
      </c>
      <c r="AL27" s="6">
        <v>9</v>
      </c>
      <c r="AM27" s="200">
        <f t="shared" ref="AM27:AM30" si="134">IF(AP27=0,0,AL27/AP27)</f>
        <v>0.29032258064516131</v>
      </c>
      <c r="AN27" s="207">
        <v>22</v>
      </c>
      <c r="AO27" s="200">
        <f t="shared" ref="AO27:AO30" si="135">IFERROR(AN27/AP27,0)</f>
        <v>0.70967741935483875</v>
      </c>
      <c r="AP27" s="103">
        <f>SUM(AL27,AN27)</f>
        <v>31</v>
      </c>
      <c r="AQ27" s="5">
        <v>9</v>
      </c>
      <c r="AR27" s="200">
        <f t="shared" ref="AR27:AR30" si="136">IF(AU27=0,0,AQ27/AU27)</f>
        <v>0.29032258064516131</v>
      </c>
      <c r="AS27" s="204">
        <v>22</v>
      </c>
      <c r="AT27" s="200">
        <f t="shared" ref="AT27:AT30" si="137">IFERROR(AS27/AU27,0)</f>
        <v>0.70967741935483875</v>
      </c>
      <c r="AU27" s="135">
        <f>SUM(AQ27,AS27)</f>
        <v>31</v>
      </c>
      <c r="AV27" s="6"/>
      <c r="AW27" s="200">
        <f t="shared" ref="AW27:AW30" si="138">IF(AZ27=0,0,AV27/AZ27)</f>
        <v>0</v>
      </c>
      <c r="AX27" s="207"/>
      <c r="AY27" s="200">
        <f t="shared" ref="AY27:AY30" si="139">IFERROR(AX27/AZ27,0)</f>
        <v>0</v>
      </c>
      <c r="AZ27" s="103">
        <f>SUM(AV27,AX27)</f>
        <v>0</v>
      </c>
      <c r="BA27" s="7"/>
      <c r="BB27" s="200">
        <f t="shared" ref="BB27:BB30" si="140">IF(BE27=0,0,BA27/BE27)</f>
        <v>0</v>
      </c>
      <c r="BC27" s="7"/>
      <c r="BD27" s="200">
        <f t="shared" ref="BD27:BD30" si="141">IFERROR(BC27/BE27,0)</f>
        <v>0</v>
      </c>
      <c r="BE27" s="63">
        <f>SUM(BA27,BC27)</f>
        <v>0</v>
      </c>
      <c r="BF27" s="6"/>
      <c r="BG27" s="200">
        <f t="shared" ref="BG27:BG30" si="142">IF(BJ27=0,0,BF27/BJ27)</f>
        <v>0</v>
      </c>
      <c r="BH27" s="207"/>
      <c r="BI27" s="200">
        <f t="shared" ref="BI27:BI30" si="143">IFERROR(BH27/BJ27,0)</f>
        <v>0</v>
      </c>
      <c r="BJ27" s="103">
        <f>SUM(BF27,BH27)</f>
        <v>0</v>
      </c>
      <c r="BK27" s="94"/>
      <c r="BL27" s="200">
        <f t="shared" ref="BL27:BL30" si="144">IF(BO27=0,0,BK27/BO27)</f>
        <v>0</v>
      </c>
      <c r="BM27" s="94"/>
      <c r="BN27" s="200">
        <f t="shared" ref="BN27:BN30" si="145">IFERROR(BM27/BO27,0)</f>
        <v>0</v>
      </c>
      <c r="BO27" s="63">
        <f>BK27+BM27</f>
        <v>0</v>
      </c>
      <c r="BP27" s="298">
        <f t="shared" ref="BP27:BP30" si="146">AU27-AP27</f>
        <v>0</v>
      </c>
      <c r="BQ27" s="96">
        <f t="shared" ref="BQ27:BQ30" si="147">AU27-L27</f>
        <v>6</v>
      </c>
    </row>
    <row r="28" spans="1:69" ht="24" customHeight="1" x14ac:dyDescent="0.2">
      <c r="A28" s="424"/>
      <c r="B28" s="8" t="s">
        <v>37</v>
      </c>
      <c r="C28" s="94">
        <v>15</v>
      </c>
      <c r="D28" s="200">
        <v>0.41666666666666669</v>
      </c>
      <c r="E28" s="94">
        <v>21</v>
      </c>
      <c r="F28" s="140">
        <v>0.58333333333333337</v>
      </c>
      <c r="G28" s="291">
        <v>36</v>
      </c>
      <c r="H28" s="184">
        <v>15</v>
      </c>
      <c r="I28" s="140">
        <f t="shared" si="124"/>
        <v>0.41666666666666669</v>
      </c>
      <c r="J28" s="113">
        <v>21</v>
      </c>
      <c r="K28" s="201">
        <f t="shared" si="125"/>
        <v>0.58333333333333337</v>
      </c>
      <c r="L28" s="364">
        <f t="shared" ref="L28:L30" si="148">SUM(H28,J28)</f>
        <v>36</v>
      </c>
      <c r="M28" s="94">
        <v>16</v>
      </c>
      <c r="N28" s="140">
        <f t="shared" si="126"/>
        <v>0.43243243243243246</v>
      </c>
      <c r="O28" s="203">
        <v>21</v>
      </c>
      <c r="P28" s="140">
        <f t="shared" si="127"/>
        <v>0.56756756756756754</v>
      </c>
      <c r="Q28" s="373">
        <f t="shared" ref="Q28:Q30" si="149">SUM(M28,O28)</f>
        <v>37</v>
      </c>
      <c r="R28" s="184">
        <v>17</v>
      </c>
      <c r="S28" s="278">
        <f t="shared" ref="S28:S30" si="150">R28/V28</f>
        <v>0.44736842105263158</v>
      </c>
      <c r="T28" s="113">
        <v>21</v>
      </c>
      <c r="U28" s="277">
        <f t="shared" ref="U28:U30" si="151">T28/V28</f>
        <v>0.55263157894736847</v>
      </c>
      <c r="V28" s="306">
        <f t="shared" ref="V28:V30" si="152">SUM(R28,T28)</f>
        <v>38</v>
      </c>
      <c r="W28" s="94">
        <v>20</v>
      </c>
      <c r="X28" s="140">
        <f t="shared" si="128"/>
        <v>0.5</v>
      </c>
      <c r="Y28" s="203">
        <v>20</v>
      </c>
      <c r="Z28" s="140">
        <f t="shared" si="129"/>
        <v>0.5</v>
      </c>
      <c r="AA28" s="373">
        <f>SUM(W28,Y28)</f>
        <v>40</v>
      </c>
      <c r="AB28" s="95">
        <v>20</v>
      </c>
      <c r="AC28" s="140">
        <f t="shared" si="130"/>
        <v>0.5</v>
      </c>
      <c r="AD28" s="208">
        <v>20</v>
      </c>
      <c r="AE28" s="140">
        <f t="shared" si="131"/>
        <v>0.5</v>
      </c>
      <c r="AF28" s="371">
        <f>SUM(AB28,AD28)</f>
        <v>40</v>
      </c>
      <c r="AG28" s="94">
        <v>20</v>
      </c>
      <c r="AH28" s="140">
        <f t="shared" si="132"/>
        <v>0.5</v>
      </c>
      <c r="AI28" s="203">
        <v>20</v>
      </c>
      <c r="AJ28" s="140">
        <f t="shared" si="133"/>
        <v>0.5</v>
      </c>
      <c r="AK28" s="373">
        <f t="shared" ref="AK28:AK30" si="153">SUM(AG28,AI28)</f>
        <v>40</v>
      </c>
      <c r="AL28" s="95">
        <v>20</v>
      </c>
      <c r="AM28" s="140">
        <f t="shared" si="134"/>
        <v>0.5</v>
      </c>
      <c r="AN28" s="208">
        <v>20</v>
      </c>
      <c r="AO28" s="140">
        <f t="shared" si="135"/>
        <v>0.5</v>
      </c>
      <c r="AP28" s="104">
        <f t="shared" ref="AP28:AP30" si="154">SUM(AL28,AN28)</f>
        <v>40</v>
      </c>
      <c r="AQ28" s="94">
        <v>20</v>
      </c>
      <c r="AR28" s="140">
        <f t="shared" si="136"/>
        <v>0.5</v>
      </c>
      <c r="AS28" s="203">
        <v>20</v>
      </c>
      <c r="AT28" s="140">
        <f t="shared" si="137"/>
        <v>0.5</v>
      </c>
      <c r="AU28" s="136">
        <f t="shared" ref="AU28:AU30" si="155">SUM(AQ28,AS28)</f>
        <v>40</v>
      </c>
      <c r="AV28" s="95"/>
      <c r="AW28" s="140">
        <f t="shared" si="138"/>
        <v>0</v>
      </c>
      <c r="AX28" s="208"/>
      <c r="AY28" s="140">
        <f t="shared" si="139"/>
        <v>0</v>
      </c>
      <c r="AZ28" s="104">
        <f t="shared" ref="AZ28:AZ30" si="156">SUM(AV28,AX28)</f>
        <v>0</v>
      </c>
      <c r="BA28" s="7"/>
      <c r="BB28" s="200">
        <f t="shared" si="140"/>
        <v>0</v>
      </c>
      <c r="BC28" s="7"/>
      <c r="BD28" s="140">
        <f t="shared" si="141"/>
        <v>0</v>
      </c>
      <c r="BE28" s="65">
        <f t="shared" ref="BE28:BE30" si="157">SUM(BA28,BC28)</f>
        <v>0</v>
      </c>
      <c r="BF28" s="95"/>
      <c r="BG28" s="140">
        <f t="shared" si="142"/>
        <v>0</v>
      </c>
      <c r="BH28" s="208"/>
      <c r="BI28" s="140">
        <f t="shared" si="143"/>
        <v>0</v>
      </c>
      <c r="BJ28" s="104">
        <f t="shared" ref="BJ28:BJ30" si="158">SUM(BF28,BH28)</f>
        <v>0</v>
      </c>
      <c r="BK28" s="94"/>
      <c r="BL28" s="200">
        <f t="shared" si="144"/>
        <v>0</v>
      </c>
      <c r="BM28" s="94"/>
      <c r="BN28" s="140">
        <f t="shared" si="145"/>
        <v>0</v>
      </c>
      <c r="BO28" s="65">
        <f>BK28+BM28</f>
        <v>0</v>
      </c>
      <c r="BP28" s="298">
        <f t="shared" si="146"/>
        <v>0</v>
      </c>
      <c r="BQ28" s="96">
        <f t="shared" si="147"/>
        <v>4</v>
      </c>
    </row>
    <row r="29" spans="1:69" ht="19.5" customHeight="1" x14ac:dyDescent="0.2">
      <c r="A29" s="424"/>
      <c r="B29" s="8" t="s">
        <v>38</v>
      </c>
      <c r="C29" s="94">
        <v>57</v>
      </c>
      <c r="D29" s="200">
        <v>0.40425531914893614</v>
      </c>
      <c r="E29" s="94">
        <v>84</v>
      </c>
      <c r="F29" s="140">
        <v>0.5957446808510638</v>
      </c>
      <c r="G29" s="291">
        <v>141</v>
      </c>
      <c r="H29" s="184">
        <v>57</v>
      </c>
      <c r="I29" s="140">
        <f t="shared" si="124"/>
        <v>0.40425531914893614</v>
      </c>
      <c r="J29" s="113">
        <v>84</v>
      </c>
      <c r="K29" s="201">
        <f t="shared" si="125"/>
        <v>0.5957446808510638</v>
      </c>
      <c r="L29" s="364">
        <f t="shared" si="148"/>
        <v>141</v>
      </c>
      <c r="M29" s="94">
        <v>57</v>
      </c>
      <c r="N29" s="140">
        <f t="shared" si="126"/>
        <v>0.40425531914893614</v>
      </c>
      <c r="O29" s="203">
        <v>84</v>
      </c>
      <c r="P29" s="140">
        <f t="shared" si="127"/>
        <v>0.5957446808510638</v>
      </c>
      <c r="Q29" s="373">
        <f t="shared" si="149"/>
        <v>141</v>
      </c>
      <c r="R29" s="184">
        <v>57</v>
      </c>
      <c r="S29" s="278">
        <f t="shared" si="150"/>
        <v>0.40140845070422537</v>
      </c>
      <c r="T29" s="113">
        <v>85</v>
      </c>
      <c r="U29" s="277">
        <f t="shared" si="151"/>
        <v>0.59859154929577463</v>
      </c>
      <c r="V29" s="306">
        <f t="shared" si="152"/>
        <v>142</v>
      </c>
      <c r="W29" s="94">
        <v>57</v>
      </c>
      <c r="X29" s="140">
        <f t="shared" si="128"/>
        <v>0.40425531914893614</v>
      </c>
      <c r="Y29" s="203">
        <v>84</v>
      </c>
      <c r="Z29" s="140">
        <f t="shared" si="129"/>
        <v>0.5957446808510638</v>
      </c>
      <c r="AA29" s="373">
        <f>SUM(W29,Y29)</f>
        <v>141</v>
      </c>
      <c r="AB29" s="95">
        <v>57</v>
      </c>
      <c r="AC29" s="140">
        <f t="shared" si="130"/>
        <v>0.40425531914893614</v>
      </c>
      <c r="AD29" s="208">
        <v>84</v>
      </c>
      <c r="AE29" s="140">
        <f t="shared" si="131"/>
        <v>0.5957446808510638</v>
      </c>
      <c r="AF29" s="371">
        <f>SUM(AB29,AD29)</f>
        <v>141</v>
      </c>
      <c r="AG29" s="94">
        <v>58</v>
      </c>
      <c r="AH29" s="140">
        <f t="shared" si="132"/>
        <v>0.40845070422535212</v>
      </c>
      <c r="AI29" s="203">
        <v>84</v>
      </c>
      <c r="AJ29" s="140">
        <f t="shared" si="133"/>
        <v>0.59154929577464788</v>
      </c>
      <c r="AK29" s="373">
        <f t="shared" si="153"/>
        <v>142</v>
      </c>
      <c r="AL29" s="95">
        <v>56</v>
      </c>
      <c r="AM29" s="140">
        <f t="shared" si="134"/>
        <v>0.4</v>
      </c>
      <c r="AN29" s="208">
        <v>84</v>
      </c>
      <c r="AO29" s="140">
        <f t="shared" si="135"/>
        <v>0.6</v>
      </c>
      <c r="AP29" s="104">
        <f t="shared" si="154"/>
        <v>140</v>
      </c>
      <c r="AQ29" s="94">
        <v>56</v>
      </c>
      <c r="AR29" s="140">
        <f t="shared" si="136"/>
        <v>0.4</v>
      </c>
      <c r="AS29" s="203">
        <v>84</v>
      </c>
      <c r="AT29" s="140">
        <f t="shared" si="137"/>
        <v>0.6</v>
      </c>
      <c r="AU29" s="136">
        <f t="shared" si="155"/>
        <v>140</v>
      </c>
      <c r="AV29" s="95"/>
      <c r="AW29" s="140">
        <f t="shared" si="138"/>
        <v>0</v>
      </c>
      <c r="AX29" s="208"/>
      <c r="AY29" s="140">
        <f t="shared" si="139"/>
        <v>0</v>
      </c>
      <c r="AZ29" s="104">
        <f t="shared" si="156"/>
        <v>0</v>
      </c>
      <c r="BA29" s="7"/>
      <c r="BB29" s="200">
        <f t="shared" si="140"/>
        <v>0</v>
      </c>
      <c r="BC29" s="7"/>
      <c r="BD29" s="140">
        <f t="shared" si="141"/>
        <v>0</v>
      </c>
      <c r="BE29" s="65">
        <f t="shared" si="157"/>
        <v>0</v>
      </c>
      <c r="BF29" s="95"/>
      <c r="BG29" s="140">
        <f t="shared" si="142"/>
        <v>0</v>
      </c>
      <c r="BH29" s="208"/>
      <c r="BI29" s="140">
        <f t="shared" si="143"/>
        <v>0</v>
      </c>
      <c r="BJ29" s="104">
        <f t="shared" si="158"/>
        <v>0</v>
      </c>
      <c r="BK29" s="94"/>
      <c r="BL29" s="200">
        <f t="shared" si="144"/>
        <v>0</v>
      </c>
      <c r="BM29" s="94"/>
      <c r="BN29" s="140">
        <f t="shared" si="145"/>
        <v>0</v>
      </c>
      <c r="BO29" s="65">
        <f t="shared" ref="BO29:BO30" si="159">BK29+BM29</f>
        <v>0</v>
      </c>
      <c r="BP29" s="298">
        <f t="shared" si="146"/>
        <v>0</v>
      </c>
      <c r="BQ29" s="96">
        <f t="shared" si="147"/>
        <v>-1</v>
      </c>
    </row>
    <row r="30" spans="1:69" s="82" customFormat="1" ht="21" customHeight="1" thickBot="1" x14ac:dyDescent="0.25">
      <c r="A30" s="425"/>
      <c r="B30" s="62" t="s">
        <v>39</v>
      </c>
      <c r="C30" s="94">
        <v>31</v>
      </c>
      <c r="D30" s="200">
        <v>0.5535714285714286</v>
      </c>
      <c r="E30" s="94">
        <v>25</v>
      </c>
      <c r="F30" s="140">
        <v>0.44642857142857145</v>
      </c>
      <c r="G30" s="293">
        <v>56</v>
      </c>
      <c r="H30" s="297">
        <v>31</v>
      </c>
      <c r="I30" s="140">
        <f t="shared" si="124"/>
        <v>0.54385964912280704</v>
      </c>
      <c r="J30" s="202">
        <v>26</v>
      </c>
      <c r="K30" s="201">
        <f t="shared" si="125"/>
        <v>0.45614035087719296</v>
      </c>
      <c r="L30" s="364">
        <f t="shared" si="148"/>
        <v>57</v>
      </c>
      <c r="M30" s="94">
        <v>31</v>
      </c>
      <c r="N30" s="140">
        <f t="shared" si="126"/>
        <v>0.53448275862068961</v>
      </c>
      <c r="O30" s="203">
        <v>27</v>
      </c>
      <c r="P30" s="140">
        <f t="shared" si="127"/>
        <v>0.46551724137931033</v>
      </c>
      <c r="Q30" s="375">
        <f t="shared" si="149"/>
        <v>58</v>
      </c>
      <c r="R30" s="307">
        <v>39</v>
      </c>
      <c r="S30" s="279">
        <f t="shared" si="150"/>
        <v>0.55714285714285716</v>
      </c>
      <c r="T30" s="289">
        <v>31</v>
      </c>
      <c r="U30" s="277">
        <f t="shared" si="151"/>
        <v>0.44285714285714284</v>
      </c>
      <c r="V30" s="308">
        <f t="shared" si="152"/>
        <v>70</v>
      </c>
      <c r="W30" s="94">
        <v>39</v>
      </c>
      <c r="X30" s="140">
        <f t="shared" si="128"/>
        <v>0.55714285714285716</v>
      </c>
      <c r="Y30" s="203">
        <v>31</v>
      </c>
      <c r="Z30" s="140">
        <f t="shared" si="129"/>
        <v>0.44285714285714284</v>
      </c>
      <c r="AA30" s="375">
        <f>SUM(W30,Y30)</f>
        <v>70</v>
      </c>
      <c r="AB30" s="95">
        <v>40</v>
      </c>
      <c r="AC30" s="140">
        <f t="shared" si="130"/>
        <v>0.54794520547945202</v>
      </c>
      <c r="AD30" s="208">
        <v>33</v>
      </c>
      <c r="AE30" s="140">
        <f t="shared" si="131"/>
        <v>0.45205479452054792</v>
      </c>
      <c r="AF30" s="382">
        <f>SUM(AB30,AD30)</f>
        <v>73</v>
      </c>
      <c r="AG30" s="94">
        <v>40</v>
      </c>
      <c r="AH30" s="140">
        <f t="shared" si="132"/>
        <v>0.54054054054054057</v>
      </c>
      <c r="AI30" s="203">
        <v>34</v>
      </c>
      <c r="AJ30" s="140">
        <f t="shared" si="133"/>
        <v>0.45945945945945948</v>
      </c>
      <c r="AK30" s="375">
        <f t="shared" si="153"/>
        <v>74</v>
      </c>
      <c r="AL30" s="102">
        <v>42</v>
      </c>
      <c r="AM30" s="140">
        <f t="shared" si="134"/>
        <v>0.55263157894736847</v>
      </c>
      <c r="AN30" s="202">
        <v>34</v>
      </c>
      <c r="AO30" s="140">
        <f t="shared" si="135"/>
        <v>0.44736842105263158</v>
      </c>
      <c r="AP30" s="133">
        <f t="shared" si="154"/>
        <v>76</v>
      </c>
      <c r="AQ30" s="94">
        <v>42</v>
      </c>
      <c r="AR30" s="140">
        <f t="shared" si="136"/>
        <v>0.55263157894736847</v>
      </c>
      <c r="AS30" s="203">
        <v>34</v>
      </c>
      <c r="AT30" s="140">
        <f t="shared" si="137"/>
        <v>0.44736842105263158</v>
      </c>
      <c r="AU30" s="137">
        <f t="shared" si="155"/>
        <v>76</v>
      </c>
      <c r="AV30" s="102"/>
      <c r="AW30" s="140">
        <f t="shared" si="138"/>
        <v>0</v>
      </c>
      <c r="AX30" s="202"/>
      <c r="AY30" s="140">
        <f t="shared" si="139"/>
        <v>0</v>
      </c>
      <c r="AZ30" s="133">
        <f t="shared" si="156"/>
        <v>0</v>
      </c>
      <c r="BA30" s="86"/>
      <c r="BB30" s="200">
        <f t="shared" si="140"/>
        <v>0</v>
      </c>
      <c r="BC30" s="86"/>
      <c r="BD30" s="140">
        <f t="shared" si="141"/>
        <v>0</v>
      </c>
      <c r="BE30" s="134">
        <f t="shared" si="157"/>
        <v>0</v>
      </c>
      <c r="BF30" s="102"/>
      <c r="BG30" s="140">
        <f t="shared" si="142"/>
        <v>0</v>
      </c>
      <c r="BH30" s="202"/>
      <c r="BI30" s="140">
        <f t="shared" si="143"/>
        <v>0</v>
      </c>
      <c r="BJ30" s="133">
        <f t="shared" si="158"/>
        <v>0</v>
      </c>
      <c r="BK30" s="94"/>
      <c r="BL30" s="200">
        <f t="shared" si="144"/>
        <v>0</v>
      </c>
      <c r="BM30" s="94"/>
      <c r="BN30" s="140">
        <f t="shared" si="145"/>
        <v>0</v>
      </c>
      <c r="BO30" s="134">
        <f t="shared" si="159"/>
        <v>0</v>
      </c>
      <c r="BP30" s="298">
        <f t="shared" si="146"/>
        <v>0</v>
      </c>
      <c r="BQ30" s="96">
        <f t="shared" si="147"/>
        <v>19</v>
      </c>
    </row>
    <row r="31" spans="1:69" ht="16.5" customHeight="1" thickBot="1" x14ac:dyDescent="0.25">
      <c r="A31" s="12"/>
      <c r="B31" s="328" t="s">
        <v>40</v>
      </c>
      <c r="C31" s="320">
        <v>109</v>
      </c>
      <c r="D31" s="321">
        <v>0.42248062015503873</v>
      </c>
      <c r="E31" s="322">
        <v>149</v>
      </c>
      <c r="F31" s="321">
        <v>0.57751937984496127</v>
      </c>
      <c r="G31" s="323">
        <v>258</v>
      </c>
      <c r="H31" s="320">
        <f>SUM(H27:H30)</f>
        <v>109</v>
      </c>
      <c r="I31" s="153">
        <f t="shared" si="120"/>
        <v>0.42084942084942084</v>
      </c>
      <c r="J31" s="324">
        <f>SUM(J27:J30)</f>
        <v>150</v>
      </c>
      <c r="K31" s="153">
        <f t="shared" si="121"/>
        <v>0.5791505791505791</v>
      </c>
      <c r="L31" s="370">
        <f>SUM(L27:L30)</f>
        <v>259</v>
      </c>
      <c r="M31" s="325">
        <f t="shared" ref="M31:BE31" si="160">SUM(M27:M30)</f>
        <v>110</v>
      </c>
      <c r="N31" s="153">
        <f t="shared" si="39"/>
        <v>0.41984732824427479</v>
      </c>
      <c r="O31" s="326">
        <f t="shared" si="160"/>
        <v>152</v>
      </c>
      <c r="P31" s="153">
        <f t="shared" si="40"/>
        <v>0.58015267175572516</v>
      </c>
      <c r="Q31" s="370">
        <f t="shared" si="160"/>
        <v>262</v>
      </c>
      <c r="R31" s="327">
        <f t="shared" ref="R31" si="161">SUM(R27:R30)</f>
        <v>120</v>
      </c>
      <c r="S31" s="282">
        <f>R31/V31</f>
        <v>0.43321299638989169</v>
      </c>
      <c r="T31" s="327">
        <f t="shared" ref="T31" si="162">SUM(T27:T30)</f>
        <v>157</v>
      </c>
      <c r="U31" s="282">
        <f>T31/V31</f>
        <v>0.56678700361010825</v>
      </c>
      <c r="V31" s="327">
        <f>SUM(V27:V30)</f>
        <v>277</v>
      </c>
      <c r="W31" s="325">
        <f t="shared" si="160"/>
        <v>123</v>
      </c>
      <c r="X31" s="321">
        <f t="shared" si="122"/>
        <v>0.44244604316546765</v>
      </c>
      <c r="Y31" s="326">
        <f t="shared" si="160"/>
        <v>155</v>
      </c>
      <c r="Z31" s="321">
        <f t="shared" si="44"/>
        <v>0.55755395683453235</v>
      </c>
      <c r="AA31" s="379">
        <f t="shared" si="160"/>
        <v>278</v>
      </c>
      <c r="AB31" s="325">
        <f t="shared" si="160"/>
        <v>124</v>
      </c>
      <c r="AC31" s="153">
        <f t="shared" si="123"/>
        <v>0.43971631205673761</v>
      </c>
      <c r="AD31" s="326">
        <f t="shared" si="160"/>
        <v>158</v>
      </c>
      <c r="AE31" s="153">
        <f t="shared" si="46"/>
        <v>0.56028368794326244</v>
      </c>
      <c r="AF31" s="379">
        <f t="shared" si="160"/>
        <v>282</v>
      </c>
      <c r="AG31" s="325">
        <f t="shared" si="160"/>
        <v>125</v>
      </c>
      <c r="AH31" s="321">
        <f t="shared" si="47"/>
        <v>0.44014084507042256</v>
      </c>
      <c r="AI31" s="326">
        <f t="shared" si="160"/>
        <v>159</v>
      </c>
      <c r="AJ31" s="321">
        <f t="shared" si="48"/>
        <v>0.5598591549295775</v>
      </c>
      <c r="AK31" s="379">
        <f t="shared" si="160"/>
        <v>284</v>
      </c>
      <c r="AL31" s="325">
        <f t="shared" si="160"/>
        <v>127</v>
      </c>
      <c r="AM31" s="321">
        <f t="shared" si="49"/>
        <v>0.4425087108013937</v>
      </c>
      <c r="AN31" s="326">
        <f t="shared" si="160"/>
        <v>160</v>
      </c>
      <c r="AO31" s="321">
        <f t="shared" si="50"/>
        <v>0.55749128919860624</v>
      </c>
      <c r="AP31" s="173">
        <f>SUM(AP27:AP30)</f>
        <v>287</v>
      </c>
      <c r="AQ31" s="325">
        <f t="shared" si="160"/>
        <v>127</v>
      </c>
      <c r="AR31" s="321">
        <f t="shared" si="51"/>
        <v>0.4425087108013937</v>
      </c>
      <c r="AS31" s="326">
        <f t="shared" si="160"/>
        <v>160</v>
      </c>
      <c r="AT31" s="321">
        <f t="shared" si="52"/>
        <v>0.55749128919860624</v>
      </c>
      <c r="AU31" s="173">
        <f t="shared" si="160"/>
        <v>287</v>
      </c>
      <c r="AV31" s="325">
        <f t="shared" si="160"/>
        <v>0</v>
      </c>
      <c r="AW31" s="321" t="e">
        <f t="shared" si="53"/>
        <v>#DIV/0!</v>
      </c>
      <c r="AX31" s="326">
        <f t="shared" si="160"/>
        <v>0</v>
      </c>
      <c r="AY31" s="321" t="e">
        <f t="shared" si="54"/>
        <v>#DIV/0!</v>
      </c>
      <c r="AZ31" s="173">
        <f t="shared" si="160"/>
        <v>0</v>
      </c>
      <c r="BA31" s="320">
        <f t="shared" si="160"/>
        <v>0</v>
      </c>
      <c r="BB31" s="321" t="e">
        <f t="shared" ref="BB31" si="163">BA31/BC31</f>
        <v>#DIV/0!</v>
      </c>
      <c r="BC31" s="322">
        <f t="shared" si="160"/>
        <v>0</v>
      </c>
      <c r="BD31" s="321" t="e">
        <f t="shared" si="105"/>
        <v>#DIV/0!</v>
      </c>
      <c r="BE31" s="173">
        <f t="shared" si="160"/>
        <v>0</v>
      </c>
      <c r="BF31" s="325">
        <f t="shared" ref="BF31:BJ31" si="164">SUM(BF27:BF30)</f>
        <v>0</v>
      </c>
      <c r="BG31" s="321" t="e">
        <f t="shared" si="56"/>
        <v>#DIV/0!</v>
      </c>
      <c r="BH31" s="326">
        <f t="shared" si="164"/>
        <v>0</v>
      </c>
      <c r="BI31" s="321" t="e">
        <f t="shared" si="57"/>
        <v>#DIV/0!</v>
      </c>
      <c r="BJ31" s="173">
        <f t="shared" si="164"/>
        <v>0</v>
      </c>
      <c r="BK31" s="320">
        <f>SUM(BK27:BK30)</f>
        <v>0</v>
      </c>
      <c r="BL31" s="321" t="e">
        <f t="shared" si="58"/>
        <v>#DIV/0!</v>
      </c>
      <c r="BM31" s="322">
        <f t="shared" ref="BM31:BO31" si="165">SUM(BM27:BM30)</f>
        <v>0</v>
      </c>
      <c r="BN31" s="321" t="e">
        <f t="shared" si="60"/>
        <v>#DIV/0!</v>
      </c>
      <c r="BO31" s="173">
        <f t="shared" si="165"/>
        <v>0</v>
      </c>
      <c r="BP31" s="299">
        <f>SUM(BP27:BP30)</f>
        <v>0</v>
      </c>
      <c r="BQ31" s="215">
        <f>SUM(BQ27:BQ30)</f>
        <v>28</v>
      </c>
    </row>
    <row r="32" spans="1:69" ht="24" customHeight="1" x14ac:dyDescent="0.2">
      <c r="A32" s="413" t="s">
        <v>264</v>
      </c>
      <c r="B32" s="8" t="s">
        <v>36</v>
      </c>
      <c r="C32" s="94">
        <v>1</v>
      </c>
      <c r="D32" s="200">
        <v>0.25</v>
      </c>
      <c r="E32" s="94">
        <v>3</v>
      </c>
      <c r="F32" s="200">
        <v>0.75</v>
      </c>
      <c r="G32" s="291">
        <v>4</v>
      </c>
      <c r="H32" s="189">
        <v>1</v>
      </c>
      <c r="I32" s="200">
        <f t="shared" ref="I32:I35" si="166">IFERROR(H32/L32,0)</f>
        <v>0.25</v>
      </c>
      <c r="J32" s="113">
        <v>3</v>
      </c>
      <c r="K32" s="201">
        <f t="shared" ref="K32:K35" si="167">IFERROR(J32/L32,0)</f>
        <v>0.75</v>
      </c>
      <c r="L32" s="371">
        <f>SUM(H32,J32)</f>
        <v>4</v>
      </c>
      <c r="M32" s="94">
        <v>4</v>
      </c>
      <c r="N32" s="200">
        <f t="shared" ref="N32:N35" si="168">IF(Q32=0,0,M32/Q32)</f>
        <v>0.8</v>
      </c>
      <c r="O32" s="203">
        <v>2</v>
      </c>
      <c r="P32" s="200">
        <f t="shared" ref="P32:P35" si="169">IFERROR(O32/Q32,0)</f>
        <v>0.4</v>
      </c>
      <c r="Q32" s="373">
        <v>5</v>
      </c>
      <c r="R32" s="184">
        <v>2</v>
      </c>
      <c r="S32" s="287">
        <f>R32/V32</f>
        <v>0.5</v>
      </c>
      <c r="T32" s="112">
        <v>2</v>
      </c>
      <c r="U32" s="287">
        <f>T32/V32</f>
        <v>0.5</v>
      </c>
      <c r="V32" s="305">
        <f>SUM(R32,T32)</f>
        <v>4</v>
      </c>
      <c r="W32" s="94">
        <v>2</v>
      </c>
      <c r="X32" s="200">
        <f t="shared" ref="X32:X35" si="170">IF(AA32=0,0,W32/AA32)</f>
        <v>0.5</v>
      </c>
      <c r="Y32" s="203">
        <v>2</v>
      </c>
      <c r="Z32" s="200">
        <f t="shared" ref="Z32:Z35" si="171">IFERROR(Y32/AA32,0)</f>
        <v>0.5</v>
      </c>
      <c r="AA32" s="373">
        <f>SUM(W32,Y32)</f>
        <v>4</v>
      </c>
      <c r="AB32" s="95">
        <v>2</v>
      </c>
      <c r="AC32" s="200">
        <f t="shared" ref="AC32:AC35" si="172">IF(AF32=0,0,AB32/AF32)</f>
        <v>0.66666666666666663</v>
      </c>
      <c r="AD32" s="208">
        <v>1</v>
      </c>
      <c r="AE32" s="200">
        <f t="shared" ref="AE32:AE35" si="173">IFERROR(AD32/AF32,0)</f>
        <v>0.33333333333333331</v>
      </c>
      <c r="AF32" s="371">
        <f>SUM(AB32,AD32)</f>
        <v>3</v>
      </c>
      <c r="AG32" s="94">
        <v>2</v>
      </c>
      <c r="AH32" s="200">
        <f t="shared" ref="AH32:AH35" si="174">IF(AK32=0,0,AG32/AK32)</f>
        <v>0.5</v>
      </c>
      <c r="AI32" s="203">
        <v>2</v>
      </c>
      <c r="AJ32" s="200">
        <f t="shared" ref="AJ32:AJ35" si="175">IFERROR(AI32/AK32,0)</f>
        <v>0.5</v>
      </c>
      <c r="AK32" s="373">
        <f>SUM(AG32,AI32)</f>
        <v>4</v>
      </c>
      <c r="AL32" s="95">
        <v>2</v>
      </c>
      <c r="AM32" s="200">
        <f t="shared" ref="AM32:AM35" si="176">IF(AP32=0,0,AL32/AP32)</f>
        <v>0.5</v>
      </c>
      <c r="AN32" s="208">
        <v>2</v>
      </c>
      <c r="AO32" s="200">
        <f t="shared" ref="AO32:AO35" si="177">IFERROR(AN32/AP32,0)</f>
        <v>0.5</v>
      </c>
      <c r="AP32" s="104">
        <f>SUM(AL32,AN32)</f>
        <v>4</v>
      </c>
      <c r="AQ32" s="94">
        <v>2</v>
      </c>
      <c r="AR32" s="200">
        <f t="shared" ref="AR32:AR35" si="178">IF(AU32=0,0,AQ32/AU32)</f>
        <v>0.5</v>
      </c>
      <c r="AS32" s="203">
        <v>2</v>
      </c>
      <c r="AT32" s="200">
        <f t="shared" ref="AT32:AT35" si="179">IFERROR(AS32/AU32,0)</f>
        <v>0.5</v>
      </c>
      <c r="AU32" s="65">
        <f>SUM(AQ32,AS32)</f>
        <v>4</v>
      </c>
      <c r="AV32" s="95"/>
      <c r="AW32" s="200">
        <f t="shared" ref="AW32:AW35" si="180">IF(AZ32=0,0,AV32/AZ32)</f>
        <v>0</v>
      </c>
      <c r="AX32" s="208"/>
      <c r="AY32" s="200">
        <f t="shared" ref="AY32:AY35" si="181">IFERROR(AX32/AZ32,0)</f>
        <v>0</v>
      </c>
      <c r="AZ32" s="104">
        <f>SUM(AV32,AX32)</f>
        <v>0</v>
      </c>
      <c r="BA32" s="7"/>
      <c r="BB32" s="200">
        <f t="shared" ref="BB32:BB35" si="182">IF(BE32=0,0,BA32/BE32)</f>
        <v>0</v>
      </c>
      <c r="BC32" s="7"/>
      <c r="BD32" s="200">
        <f t="shared" ref="BD32:BD35" si="183">IFERROR(BC32/BE32,0)</f>
        <v>0</v>
      </c>
      <c r="BE32" s="65">
        <f>SUM(BA32,BC32)</f>
        <v>0</v>
      </c>
      <c r="BF32" s="95"/>
      <c r="BG32" s="200">
        <f t="shared" ref="BG32:BG35" si="184">IF(BJ32=0,0,BF32/BJ32)</f>
        <v>0</v>
      </c>
      <c r="BH32" s="208"/>
      <c r="BI32" s="200">
        <f t="shared" ref="BI32:BI35" si="185">IFERROR(BH32/BJ32,0)</f>
        <v>0</v>
      </c>
      <c r="BJ32" s="104">
        <f>SUM(BF32,BH32)</f>
        <v>0</v>
      </c>
      <c r="BK32" s="94"/>
      <c r="BL32" s="200">
        <f t="shared" ref="BL32:BL35" si="186">IF(BO32=0,0,BK32/BO32)</f>
        <v>0</v>
      </c>
      <c r="BM32" s="94"/>
      <c r="BN32" s="200">
        <f t="shared" ref="BN32:BN35" si="187">IFERROR(BM32/BO32,0)</f>
        <v>0</v>
      </c>
      <c r="BO32" s="65">
        <f>BK32+BM32</f>
        <v>0</v>
      </c>
      <c r="BP32" s="298">
        <f t="shared" ref="BP32:BP35" si="188">AU32-AP32</f>
        <v>0</v>
      </c>
      <c r="BQ32" s="96">
        <f t="shared" ref="BQ32:BQ35" si="189">AU32-L32</f>
        <v>0</v>
      </c>
    </row>
    <row r="33" spans="1:72" ht="21" customHeight="1" x14ac:dyDescent="0.2">
      <c r="A33" s="414"/>
      <c r="B33" s="8" t="s">
        <v>37</v>
      </c>
      <c r="C33" s="94">
        <v>13</v>
      </c>
      <c r="D33" s="200">
        <v>0.9285714285714286</v>
      </c>
      <c r="E33" s="94">
        <v>1</v>
      </c>
      <c r="F33" s="140">
        <v>7.1428571428571425E-2</v>
      </c>
      <c r="G33" s="291">
        <v>14</v>
      </c>
      <c r="H33" s="184">
        <v>13</v>
      </c>
      <c r="I33" s="140">
        <f t="shared" si="166"/>
        <v>0.9285714285714286</v>
      </c>
      <c r="J33" s="113">
        <v>1</v>
      </c>
      <c r="K33" s="201">
        <f t="shared" si="167"/>
        <v>7.1428571428571425E-2</v>
      </c>
      <c r="L33" s="371">
        <f t="shared" ref="L33:L35" si="190">SUM(H33,J33)</f>
        <v>14</v>
      </c>
      <c r="M33" s="94">
        <v>12</v>
      </c>
      <c r="N33" s="140">
        <f t="shared" si="168"/>
        <v>0.8571428571428571</v>
      </c>
      <c r="O33" s="203">
        <v>2</v>
      </c>
      <c r="P33" s="140">
        <f t="shared" si="169"/>
        <v>0.14285714285714285</v>
      </c>
      <c r="Q33" s="373">
        <v>14</v>
      </c>
      <c r="R33" s="184">
        <v>11</v>
      </c>
      <c r="S33" s="287">
        <f t="shared" ref="S33:S35" si="191">R33/V33</f>
        <v>0.84615384615384615</v>
      </c>
      <c r="T33" s="113">
        <v>2</v>
      </c>
      <c r="U33" s="287">
        <f t="shared" ref="U33:U35" si="192">T33/V33</f>
        <v>0.15384615384615385</v>
      </c>
      <c r="V33" s="306">
        <f t="shared" ref="V33:V35" si="193">SUM(R33,T33)</f>
        <v>13</v>
      </c>
      <c r="W33" s="94">
        <v>8</v>
      </c>
      <c r="X33" s="140">
        <f t="shared" si="170"/>
        <v>0.72727272727272729</v>
      </c>
      <c r="Y33" s="203">
        <v>3</v>
      </c>
      <c r="Z33" s="140">
        <f t="shared" si="171"/>
        <v>0.27272727272727271</v>
      </c>
      <c r="AA33" s="373">
        <f>SUM(W33,Y33)</f>
        <v>11</v>
      </c>
      <c r="AB33" s="95">
        <v>9</v>
      </c>
      <c r="AC33" s="140">
        <f t="shared" si="172"/>
        <v>0.81818181818181823</v>
      </c>
      <c r="AD33" s="208">
        <v>2</v>
      </c>
      <c r="AE33" s="140">
        <f t="shared" si="173"/>
        <v>0.18181818181818182</v>
      </c>
      <c r="AF33" s="371">
        <f>SUM(AB33,AD33)</f>
        <v>11</v>
      </c>
      <c r="AG33" s="94">
        <v>9</v>
      </c>
      <c r="AH33" s="140">
        <f t="shared" si="174"/>
        <v>0.9</v>
      </c>
      <c r="AI33" s="203">
        <v>1</v>
      </c>
      <c r="AJ33" s="140">
        <f t="shared" si="175"/>
        <v>0.1</v>
      </c>
      <c r="AK33" s="373">
        <f t="shared" ref="AK33:AK35" si="194">SUM(AG33,AI33)</f>
        <v>10</v>
      </c>
      <c r="AL33" s="95">
        <v>9</v>
      </c>
      <c r="AM33" s="140">
        <f t="shared" si="176"/>
        <v>0.9</v>
      </c>
      <c r="AN33" s="208">
        <v>1</v>
      </c>
      <c r="AO33" s="140">
        <f t="shared" si="177"/>
        <v>0.1</v>
      </c>
      <c r="AP33" s="104">
        <f t="shared" ref="AP33:AP35" si="195">SUM(AL33,AN33)</f>
        <v>10</v>
      </c>
      <c r="AQ33" s="94">
        <v>9</v>
      </c>
      <c r="AR33" s="140">
        <f t="shared" si="178"/>
        <v>0.9</v>
      </c>
      <c r="AS33" s="203">
        <v>1</v>
      </c>
      <c r="AT33" s="140">
        <f t="shared" si="179"/>
        <v>0.1</v>
      </c>
      <c r="AU33" s="65">
        <f t="shared" ref="AU33:AU35" si="196">SUM(AQ33,AS33)</f>
        <v>10</v>
      </c>
      <c r="AV33" s="95"/>
      <c r="AW33" s="140">
        <f t="shared" si="180"/>
        <v>0</v>
      </c>
      <c r="AX33" s="208"/>
      <c r="AY33" s="140">
        <f t="shared" si="181"/>
        <v>0</v>
      </c>
      <c r="AZ33" s="104">
        <f t="shared" ref="AZ33:AZ35" si="197">SUM(AV33,AX33)</f>
        <v>0</v>
      </c>
      <c r="BA33" s="7"/>
      <c r="BB33" s="200">
        <f t="shared" si="182"/>
        <v>0</v>
      </c>
      <c r="BC33" s="7"/>
      <c r="BD33" s="140">
        <f t="shared" si="183"/>
        <v>0</v>
      </c>
      <c r="BE33" s="65">
        <f t="shared" ref="BE33:BE35" si="198">SUM(BA33,BC33)</f>
        <v>0</v>
      </c>
      <c r="BF33" s="95"/>
      <c r="BG33" s="140">
        <f t="shared" si="184"/>
        <v>0</v>
      </c>
      <c r="BH33" s="208"/>
      <c r="BI33" s="140">
        <f t="shared" si="185"/>
        <v>0</v>
      </c>
      <c r="BJ33" s="104">
        <f t="shared" ref="BJ33:BJ35" si="199">SUM(BF33,BH33)</f>
        <v>0</v>
      </c>
      <c r="BK33" s="94"/>
      <c r="BL33" s="200">
        <f t="shared" si="186"/>
        <v>0</v>
      </c>
      <c r="BM33" s="94"/>
      <c r="BN33" s="140">
        <f t="shared" si="187"/>
        <v>0</v>
      </c>
      <c r="BO33" s="65">
        <f>BK33+BM33</f>
        <v>0</v>
      </c>
      <c r="BP33" s="298">
        <f t="shared" si="188"/>
        <v>0</v>
      </c>
      <c r="BQ33" s="96">
        <f t="shared" si="189"/>
        <v>-4</v>
      </c>
    </row>
    <row r="34" spans="1:72" ht="21" customHeight="1" x14ac:dyDescent="0.2">
      <c r="A34" s="414"/>
      <c r="B34" s="8" t="s">
        <v>38</v>
      </c>
      <c r="C34" s="94">
        <v>1</v>
      </c>
      <c r="D34" s="200">
        <v>0.1</v>
      </c>
      <c r="E34" s="94">
        <v>9</v>
      </c>
      <c r="F34" s="140">
        <v>0.9</v>
      </c>
      <c r="G34" s="291">
        <v>10</v>
      </c>
      <c r="H34" s="184">
        <v>2</v>
      </c>
      <c r="I34" s="140">
        <f t="shared" si="166"/>
        <v>0.18181818181818182</v>
      </c>
      <c r="J34" s="113">
        <v>9</v>
      </c>
      <c r="K34" s="201">
        <f t="shared" si="167"/>
        <v>0.81818181818181823</v>
      </c>
      <c r="L34" s="371">
        <f t="shared" si="190"/>
        <v>11</v>
      </c>
      <c r="M34" s="94">
        <v>2</v>
      </c>
      <c r="N34" s="140">
        <f t="shared" si="168"/>
        <v>0.18181818181818182</v>
      </c>
      <c r="O34" s="203">
        <v>9</v>
      </c>
      <c r="P34" s="140">
        <f t="shared" si="169"/>
        <v>0.81818181818181823</v>
      </c>
      <c r="Q34" s="373">
        <v>11</v>
      </c>
      <c r="R34" s="184">
        <v>2</v>
      </c>
      <c r="S34" s="287">
        <f t="shared" si="191"/>
        <v>0.18181818181818182</v>
      </c>
      <c r="T34" s="113">
        <v>9</v>
      </c>
      <c r="U34" s="287">
        <f t="shared" si="192"/>
        <v>0.81818181818181823</v>
      </c>
      <c r="V34" s="306">
        <f t="shared" si="193"/>
        <v>11</v>
      </c>
      <c r="W34" s="94">
        <v>2</v>
      </c>
      <c r="X34" s="140">
        <f t="shared" si="170"/>
        <v>0.18181818181818182</v>
      </c>
      <c r="Y34" s="203">
        <v>9</v>
      </c>
      <c r="Z34" s="140">
        <f t="shared" si="171"/>
        <v>0.81818181818181823</v>
      </c>
      <c r="AA34" s="373">
        <f>SUM(W34,Y34)</f>
        <v>11</v>
      </c>
      <c r="AB34" s="95">
        <v>2</v>
      </c>
      <c r="AC34" s="140">
        <f t="shared" si="172"/>
        <v>0.16666666666666666</v>
      </c>
      <c r="AD34" s="208">
        <v>10</v>
      </c>
      <c r="AE34" s="140">
        <f t="shared" si="173"/>
        <v>0.83333333333333337</v>
      </c>
      <c r="AF34" s="371">
        <f>SUM(AB34,AD34)</f>
        <v>12</v>
      </c>
      <c r="AG34" s="94">
        <v>1</v>
      </c>
      <c r="AH34" s="140">
        <f t="shared" si="174"/>
        <v>9.0909090909090912E-2</v>
      </c>
      <c r="AI34" s="203">
        <v>10</v>
      </c>
      <c r="AJ34" s="140">
        <f t="shared" si="175"/>
        <v>0.90909090909090906</v>
      </c>
      <c r="AK34" s="373">
        <f t="shared" si="194"/>
        <v>11</v>
      </c>
      <c r="AL34" s="95">
        <v>1</v>
      </c>
      <c r="AM34" s="140">
        <f t="shared" si="176"/>
        <v>9.0909090909090912E-2</v>
      </c>
      <c r="AN34" s="208">
        <v>10</v>
      </c>
      <c r="AO34" s="140">
        <f t="shared" si="177"/>
        <v>0.90909090909090906</v>
      </c>
      <c r="AP34" s="104">
        <f t="shared" si="195"/>
        <v>11</v>
      </c>
      <c r="AQ34" s="94">
        <v>1</v>
      </c>
      <c r="AR34" s="140">
        <f t="shared" si="178"/>
        <v>0.1</v>
      </c>
      <c r="AS34" s="203">
        <v>9</v>
      </c>
      <c r="AT34" s="140">
        <f t="shared" si="179"/>
        <v>0.9</v>
      </c>
      <c r="AU34" s="65">
        <f t="shared" si="196"/>
        <v>10</v>
      </c>
      <c r="AV34" s="95"/>
      <c r="AW34" s="140">
        <f t="shared" si="180"/>
        <v>0</v>
      </c>
      <c r="AX34" s="208"/>
      <c r="AY34" s="140">
        <f t="shared" si="181"/>
        <v>0</v>
      </c>
      <c r="AZ34" s="104">
        <f t="shared" si="197"/>
        <v>0</v>
      </c>
      <c r="BA34" s="7"/>
      <c r="BB34" s="200">
        <f t="shared" si="182"/>
        <v>0</v>
      </c>
      <c r="BC34" s="7"/>
      <c r="BD34" s="140">
        <f t="shared" si="183"/>
        <v>0</v>
      </c>
      <c r="BE34" s="65">
        <f t="shared" si="198"/>
        <v>0</v>
      </c>
      <c r="BF34" s="95"/>
      <c r="BG34" s="140">
        <f t="shared" si="184"/>
        <v>0</v>
      </c>
      <c r="BH34" s="208"/>
      <c r="BI34" s="140">
        <f t="shared" si="185"/>
        <v>0</v>
      </c>
      <c r="BJ34" s="104">
        <f t="shared" si="199"/>
        <v>0</v>
      </c>
      <c r="BK34" s="94"/>
      <c r="BL34" s="200">
        <f t="shared" si="186"/>
        <v>0</v>
      </c>
      <c r="BM34" s="94"/>
      <c r="BN34" s="140">
        <f t="shared" si="187"/>
        <v>0</v>
      </c>
      <c r="BO34" s="65">
        <f t="shared" ref="BO34:BO35" si="200">BK34+BM34</f>
        <v>0</v>
      </c>
      <c r="BP34" s="298">
        <f t="shared" si="188"/>
        <v>-1</v>
      </c>
      <c r="BQ34" s="96">
        <f t="shared" si="189"/>
        <v>-1</v>
      </c>
    </row>
    <row r="35" spans="1:72" s="82" customFormat="1" ht="21" customHeight="1" thickBot="1" x14ac:dyDescent="0.25">
      <c r="A35" s="415"/>
      <c r="B35" s="62" t="s">
        <v>39</v>
      </c>
      <c r="C35" s="94">
        <v>40</v>
      </c>
      <c r="D35" s="200">
        <v>0.48780487804878048</v>
      </c>
      <c r="E35" s="94">
        <v>42</v>
      </c>
      <c r="F35" s="140">
        <v>0.51219512195121952</v>
      </c>
      <c r="G35" s="291">
        <v>82</v>
      </c>
      <c r="H35" s="297">
        <v>42</v>
      </c>
      <c r="I35" s="140">
        <f t="shared" si="166"/>
        <v>0.48837209302325579</v>
      </c>
      <c r="J35" s="202">
        <v>44</v>
      </c>
      <c r="K35" s="201">
        <f t="shared" si="167"/>
        <v>0.51162790697674421</v>
      </c>
      <c r="L35" s="371">
        <f t="shared" si="190"/>
        <v>86</v>
      </c>
      <c r="M35" s="94">
        <v>47</v>
      </c>
      <c r="N35" s="140">
        <f t="shared" si="168"/>
        <v>0.52222222222222225</v>
      </c>
      <c r="O35" s="203">
        <v>44</v>
      </c>
      <c r="P35" s="140">
        <f t="shared" si="169"/>
        <v>0.48888888888888887</v>
      </c>
      <c r="Q35" s="373">
        <v>90</v>
      </c>
      <c r="R35" s="307">
        <v>39</v>
      </c>
      <c r="S35" s="287">
        <f t="shared" si="191"/>
        <v>0.5</v>
      </c>
      <c r="T35" s="289">
        <v>39</v>
      </c>
      <c r="U35" s="287">
        <f t="shared" si="192"/>
        <v>0.5</v>
      </c>
      <c r="V35" s="308">
        <f t="shared" si="193"/>
        <v>78</v>
      </c>
      <c r="W35" s="94">
        <v>38</v>
      </c>
      <c r="X35" s="140">
        <f t="shared" si="170"/>
        <v>0.4935064935064935</v>
      </c>
      <c r="Y35" s="203">
        <v>39</v>
      </c>
      <c r="Z35" s="140">
        <f t="shared" si="171"/>
        <v>0.50649350649350644</v>
      </c>
      <c r="AA35" s="373">
        <f>SUM(W35,Y35)</f>
        <v>77</v>
      </c>
      <c r="AB35" s="95">
        <v>38</v>
      </c>
      <c r="AC35" s="140">
        <f t="shared" si="172"/>
        <v>0.50666666666666671</v>
      </c>
      <c r="AD35" s="208">
        <v>37</v>
      </c>
      <c r="AE35" s="140">
        <f t="shared" si="173"/>
        <v>0.49333333333333335</v>
      </c>
      <c r="AF35" s="371">
        <f>SUM(AB35,AD35)</f>
        <v>75</v>
      </c>
      <c r="AG35" s="94">
        <v>39</v>
      </c>
      <c r="AH35" s="140">
        <f t="shared" si="174"/>
        <v>0.52702702702702697</v>
      </c>
      <c r="AI35" s="203">
        <v>35</v>
      </c>
      <c r="AJ35" s="140">
        <f t="shared" si="175"/>
        <v>0.47297297297297297</v>
      </c>
      <c r="AK35" s="373">
        <f t="shared" si="194"/>
        <v>74</v>
      </c>
      <c r="AL35" s="102">
        <v>36</v>
      </c>
      <c r="AM35" s="140">
        <f t="shared" si="176"/>
        <v>0.50704225352112675</v>
      </c>
      <c r="AN35" s="202">
        <v>35</v>
      </c>
      <c r="AO35" s="140">
        <f t="shared" si="177"/>
        <v>0.49295774647887325</v>
      </c>
      <c r="AP35" s="104">
        <f t="shared" si="195"/>
        <v>71</v>
      </c>
      <c r="AQ35" s="94">
        <v>35</v>
      </c>
      <c r="AR35" s="140">
        <f t="shared" si="178"/>
        <v>0.51470588235294112</v>
      </c>
      <c r="AS35" s="203">
        <v>33</v>
      </c>
      <c r="AT35" s="140">
        <f t="shared" si="179"/>
        <v>0.48529411764705882</v>
      </c>
      <c r="AU35" s="65">
        <f t="shared" si="196"/>
        <v>68</v>
      </c>
      <c r="AV35" s="102"/>
      <c r="AW35" s="140">
        <f t="shared" si="180"/>
        <v>0</v>
      </c>
      <c r="AX35" s="202"/>
      <c r="AY35" s="140">
        <f t="shared" si="181"/>
        <v>0</v>
      </c>
      <c r="AZ35" s="104">
        <f t="shared" si="197"/>
        <v>0</v>
      </c>
      <c r="BA35" s="86"/>
      <c r="BB35" s="200">
        <f t="shared" si="182"/>
        <v>0</v>
      </c>
      <c r="BC35" s="86"/>
      <c r="BD35" s="140">
        <f t="shared" si="183"/>
        <v>0</v>
      </c>
      <c r="BE35" s="65">
        <f t="shared" si="198"/>
        <v>0</v>
      </c>
      <c r="BF35" s="102"/>
      <c r="BG35" s="140">
        <f t="shared" si="184"/>
        <v>0</v>
      </c>
      <c r="BH35" s="202"/>
      <c r="BI35" s="140">
        <f t="shared" si="185"/>
        <v>0</v>
      </c>
      <c r="BJ35" s="104">
        <f t="shared" si="199"/>
        <v>0</v>
      </c>
      <c r="BK35" s="94"/>
      <c r="BL35" s="200">
        <f t="shared" si="186"/>
        <v>0</v>
      </c>
      <c r="BM35" s="94"/>
      <c r="BN35" s="140">
        <f t="shared" si="187"/>
        <v>0</v>
      </c>
      <c r="BO35" s="65">
        <f t="shared" si="200"/>
        <v>0</v>
      </c>
      <c r="BP35" s="298">
        <f t="shared" si="188"/>
        <v>-3</v>
      </c>
      <c r="BQ35" s="96">
        <f t="shared" si="189"/>
        <v>-18</v>
      </c>
    </row>
    <row r="36" spans="1:72" ht="16.5" customHeight="1" thickBot="1" x14ac:dyDescent="0.25">
      <c r="A36" s="12"/>
      <c r="B36" s="14" t="s">
        <v>265</v>
      </c>
      <c r="C36" s="84">
        <f>SUM(C32:C35)</f>
        <v>55</v>
      </c>
      <c r="D36" s="153">
        <f t="shared" ref="D36:D38" si="201">C36/G36</f>
        <v>0.5</v>
      </c>
      <c r="E36" s="84">
        <f>SUM(E32:E35)</f>
        <v>55</v>
      </c>
      <c r="F36" s="153">
        <f t="shared" ref="F36:F38" si="202">E36/G36</f>
        <v>0.5</v>
      </c>
      <c r="G36" s="84">
        <f t="shared" ref="G36" si="203">SUM(G32:G35)</f>
        <v>110</v>
      </c>
      <c r="H36" s="106">
        <f>SUM(H32:H35)</f>
        <v>58</v>
      </c>
      <c r="I36" s="153">
        <f t="shared" si="120"/>
        <v>0.5043478260869565</v>
      </c>
      <c r="J36" s="67">
        <f>SUM(J32:J35)</f>
        <v>57</v>
      </c>
      <c r="K36" s="153">
        <f t="shared" si="121"/>
        <v>0.4956521739130435</v>
      </c>
      <c r="L36" s="358">
        <f t="shared" ref="L36:BE36" si="204">SUM(L32:L35)</f>
        <v>115</v>
      </c>
      <c r="M36" s="71">
        <f t="shared" si="204"/>
        <v>65</v>
      </c>
      <c r="N36" s="153">
        <f t="shared" si="39"/>
        <v>0.54166666666666663</v>
      </c>
      <c r="O36" s="70">
        <f t="shared" si="204"/>
        <v>57</v>
      </c>
      <c r="P36" s="153">
        <f t="shared" si="40"/>
        <v>0.47499999999999998</v>
      </c>
      <c r="Q36" s="377">
        <f t="shared" si="204"/>
        <v>120</v>
      </c>
      <c r="R36" s="280">
        <f t="shared" ref="R36" si="205">SUM(R32:R35)</f>
        <v>54</v>
      </c>
      <c r="S36" s="282">
        <f>R36/V36</f>
        <v>0.50943396226415094</v>
      </c>
      <c r="T36" s="280">
        <f t="shared" ref="T36" si="206">SUM(T32:T35)</f>
        <v>52</v>
      </c>
      <c r="U36" s="282">
        <f>T36/V36</f>
        <v>0.49056603773584906</v>
      </c>
      <c r="V36" s="280">
        <f>SUM(V32:V35)</f>
        <v>106</v>
      </c>
      <c r="W36" s="71">
        <f t="shared" si="204"/>
        <v>50</v>
      </c>
      <c r="X36" s="153">
        <f t="shared" si="122"/>
        <v>0.4854368932038835</v>
      </c>
      <c r="Y36" s="70">
        <f t="shared" si="204"/>
        <v>53</v>
      </c>
      <c r="Z36" s="153">
        <f t="shared" si="44"/>
        <v>0.5145631067961165</v>
      </c>
      <c r="AA36" s="365">
        <f t="shared" si="204"/>
        <v>103</v>
      </c>
      <c r="AB36" s="71">
        <f t="shared" si="204"/>
        <v>51</v>
      </c>
      <c r="AC36" s="153">
        <f t="shared" si="123"/>
        <v>0.50495049504950495</v>
      </c>
      <c r="AD36" s="70">
        <f t="shared" si="204"/>
        <v>50</v>
      </c>
      <c r="AE36" s="153">
        <f t="shared" si="46"/>
        <v>0.49504950495049505</v>
      </c>
      <c r="AF36" s="365">
        <f t="shared" si="204"/>
        <v>101</v>
      </c>
      <c r="AG36" s="71">
        <f t="shared" si="204"/>
        <v>51</v>
      </c>
      <c r="AH36" s="153">
        <f t="shared" si="47"/>
        <v>0.51515151515151514</v>
      </c>
      <c r="AI36" s="70">
        <f t="shared" si="204"/>
        <v>48</v>
      </c>
      <c r="AJ36" s="153">
        <f t="shared" si="48"/>
        <v>0.48484848484848486</v>
      </c>
      <c r="AK36" s="365">
        <f t="shared" si="204"/>
        <v>99</v>
      </c>
      <c r="AL36" s="71">
        <f t="shared" si="204"/>
        <v>48</v>
      </c>
      <c r="AM36" s="153">
        <f t="shared" si="49"/>
        <v>0.5</v>
      </c>
      <c r="AN36" s="70">
        <f t="shared" si="204"/>
        <v>48</v>
      </c>
      <c r="AO36" s="153">
        <f t="shared" si="50"/>
        <v>0.5</v>
      </c>
      <c r="AP36" s="101">
        <f>SUM(AP32:AP35)</f>
        <v>96</v>
      </c>
      <c r="AQ36" s="71">
        <f t="shared" si="204"/>
        <v>47</v>
      </c>
      <c r="AR36" s="153">
        <f t="shared" si="51"/>
        <v>0.51086956521739135</v>
      </c>
      <c r="AS36" s="70">
        <f t="shared" si="204"/>
        <v>45</v>
      </c>
      <c r="AT36" s="153">
        <f t="shared" si="52"/>
        <v>0.4891304347826087</v>
      </c>
      <c r="AU36" s="56">
        <f t="shared" si="204"/>
        <v>92</v>
      </c>
      <c r="AV36" s="71">
        <f t="shared" si="204"/>
        <v>0</v>
      </c>
      <c r="AW36" s="153" t="e">
        <f t="shared" si="53"/>
        <v>#DIV/0!</v>
      </c>
      <c r="AX36" s="70">
        <f t="shared" si="204"/>
        <v>0</v>
      </c>
      <c r="AY36" s="153" t="e">
        <f t="shared" si="54"/>
        <v>#DIV/0!</v>
      </c>
      <c r="AZ36" s="101">
        <f t="shared" si="204"/>
        <v>0</v>
      </c>
      <c r="BA36" s="84">
        <f t="shared" si="204"/>
        <v>0</v>
      </c>
      <c r="BB36" s="153" t="e">
        <f>BA36/BE36</f>
        <v>#DIV/0!</v>
      </c>
      <c r="BC36" s="84">
        <f t="shared" si="204"/>
        <v>0</v>
      </c>
      <c r="BD36" s="153" t="e">
        <f>BC36/BE36</f>
        <v>#DIV/0!</v>
      </c>
      <c r="BE36" s="56">
        <f t="shared" si="204"/>
        <v>0</v>
      </c>
      <c r="BF36" s="71">
        <f t="shared" ref="BF36:BJ36" si="207">SUM(BF32:BF35)</f>
        <v>0</v>
      </c>
      <c r="BG36" s="153" t="e">
        <f t="shared" si="56"/>
        <v>#DIV/0!</v>
      </c>
      <c r="BH36" s="70">
        <f t="shared" si="207"/>
        <v>0</v>
      </c>
      <c r="BI36" s="153" t="e">
        <f t="shared" si="57"/>
        <v>#DIV/0!</v>
      </c>
      <c r="BJ36" s="101">
        <f t="shared" si="207"/>
        <v>0</v>
      </c>
      <c r="BK36" s="84">
        <f>SUM(BK32:BK35)</f>
        <v>0</v>
      </c>
      <c r="BL36" s="153" t="e">
        <f t="shared" si="58"/>
        <v>#DIV/0!</v>
      </c>
      <c r="BM36" s="84">
        <f t="shared" ref="BM36:BO36" si="208">SUM(BM32:BM35)</f>
        <v>0</v>
      </c>
      <c r="BN36" s="153" t="e">
        <f t="shared" si="60"/>
        <v>#DIV/0!</v>
      </c>
      <c r="BO36" s="101">
        <f t="shared" si="208"/>
        <v>0</v>
      </c>
      <c r="BP36" s="299">
        <f>SUM(BP32:BP35)</f>
        <v>-4</v>
      </c>
      <c r="BQ36" s="215">
        <f>SUM(BQ32:BQ35)</f>
        <v>-23</v>
      </c>
    </row>
    <row r="37" spans="1:72" s="57" customFormat="1" ht="16.5" customHeight="1" thickBot="1" x14ac:dyDescent="0.25">
      <c r="A37" s="420" t="s">
        <v>41</v>
      </c>
      <c r="B37" s="421"/>
      <c r="C37" s="76">
        <f>C31+C36</f>
        <v>164</v>
      </c>
      <c r="D37" s="153">
        <f t="shared" si="201"/>
        <v>0.44565217391304346</v>
      </c>
      <c r="E37" s="76">
        <f>E31+E36</f>
        <v>204</v>
      </c>
      <c r="F37" s="153">
        <f t="shared" si="202"/>
        <v>0.55434782608695654</v>
      </c>
      <c r="G37" s="76">
        <f t="shared" ref="G37" si="209">G31+G36</f>
        <v>368</v>
      </c>
      <c r="H37" s="108">
        <f>H31+H36</f>
        <v>167</v>
      </c>
      <c r="I37" s="153">
        <f t="shared" si="120"/>
        <v>0.446524064171123</v>
      </c>
      <c r="J37" s="75">
        <f>J31+J36</f>
        <v>207</v>
      </c>
      <c r="K37" s="153">
        <f t="shared" si="121"/>
        <v>0.553475935828877</v>
      </c>
      <c r="L37" s="367">
        <f t="shared" ref="L37:BE37" si="210">L31+L36</f>
        <v>374</v>
      </c>
      <c r="M37" s="79">
        <f t="shared" si="210"/>
        <v>175</v>
      </c>
      <c r="N37" s="153">
        <f t="shared" si="39"/>
        <v>0.45811518324607331</v>
      </c>
      <c r="O37" s="78">
        <f t="shared" si="210"/>
        <v>209</v>
      </c>
      <c r="P37" s="153">
        <f t="shared" si="40"/>
        <v>0.54712041884816753</v>
      </c>
      <c r="Q37" s="378">
        <f t="shared" si="210"/>
        <v>382</v>
      </c>
      <c r="R37" s="318">
        <f>R31+R36</f>
        <v>174</v>
      </c>
      <c r="S37" s="282">
        <f t="shared" ref="S37:S38" si="211">R37/V37</f>
        <v>0.45430809399477806</v>
      </c>
      <c r="T37" s="318">
        <f>T31+T36</f>
        <v>209</v>
      </c>
      <c r="U37" s="282">
        <f t="shared" ref="U37:U38" si="212">T37/V37</f>
        <v>0.54569190600522188</v>
      </c>
      <c r="V37" s="318">
        <f>V31+V36</f>
        <v>383</v>
      </c>
      <c r="W37" s="79">
        <f t="shared" si="210"/>
        <v>173</v>
      </c>
      <c r="X37" s="153">
        <f t="shared" si="122"/>
        <v>0.45406824146981628</v>
      </c>
      <c r="Y37" s="78">
        <f t="shared" si="210"/>
        <v>208</v>
      </c>
      <c r="Z37" s="153">
        <f t="shared" si="44"/>
        <v>0.54593175853018372</v>
      </c>
      <c r="AA37" s="369">
        <f t="shared" si="210"/>
        <v>381</v>
      </c>
      <c r="AB37" s="79">
        <f t="shared" si="210"/>
        <v>175</v>
      </c>
      <c r="AC37" s="153">
        <f t="shared" si="123"/>
        <v>0.45691906005221933</v>
      </c>
      <c r="AD37" s="78">
        <f t="shared" si="210"/>
        <v>208</v>
      </c>
      <c r="AE37" s="153">
        <f t="shared" si="46"/>
        <v>0.54308093994778073</v>
      </c>
      <c r="AF37" s="369">
        <f t="shared" si="210"/>
        <v>383</v>
      </c>
      <c r="AG37" s="79">
        <f t="shared" si="210"/>
        <v>176</v>
      </c>
      <c r="AH37" s="153">
        <f t="shared" si="47"/>
        <v>0.45953002610966059</v>
      </c>
      <c r="AI37" s="78">
        <f t="shared" si="210"/>
        <v>207</v>
      </c>
      <c r="AJ37" s="153">
        <f t="shared" si="48"/>
        <v>0.54046997389033946</v>
      </c>
      <c r="AK37" s="369">
        <f t="shared" si="210"/>
        <v>383</v>
      </c>
      <c r="AL37" s="79">
        <f t="shared" si="210"/>
        <v>175</v>
      </c>
      <c r="AM37" s="153">
        <f t="shared" si="49"/>
        <v>0.45691906005221933</v>
      </c>
      <c r="AN37" s="78">
        <f t="shared" si="210"/>
        <v>208</v>
      </c>
      <c r="AO37" s="153">
        <f t="shared" si="50"/>
        <v>0.54308093994778073</v>
      </c>
      <c r="AP37" s="109">
        <f>AP31+AP36</f>
        <v>383</v>
      </c>
      <c r="AQ37" s="79">
        <f t="shared" si="210"/>
        <v>174</v>
      </c>
      <c r="AR37" s="153">
        <f t="shared" si="51"/>
        <v>0.45910290237467016</v>
      </c>
      <c r="AS37" s="78">
        <f t="shared" si="210"/>
        <v>205</v>
      </c>
      <c r="AT37" s="153">
        <f t="shared" si="52"/>
        <v>0.54089709762532978</v>
      </c>
      <c r="AU37" s="80">
        <f t="shared" si="210"/>
        <v>379</v>
      </c>
      <c r="AV37" s="79">
        <f t="shared" si="210"/>
        <v>0</v>
      </c>
      <c r="AW37" s="153" t="e">
        <f t="shared" si="53"/>
        <v>#DIV/0!</v>
      </c>
      <c r="AX37" s="78">
        <f t="shared" si="210"/>
        <v>0</v>
      </c>
      <c r="AY37" s="153" t="e">
        <f t="shared" si="54"/>
        <v>#DIV/0!</v>
      </c>
      <c r="AZ37" s="109">
        <f t="shared" si="210"/>
        <v>0</v>
      </c>
      <c r="BA37" s="77">
        <f t="shared" si="210"/>
        <v>0</v>
      </c>
      <c r="BB37" s="153" t="e">
        <f>BA37/BE37</f>
        <v>#DIV/0!</v>
      </c>
      <c r="BC37" s="85">
        <f t="shared" si="210"/>
        <v>0</v>
      </c>
      <c r="BD37" s="153" t="e">
        <f>BC37/BE37</f>
        <v>#DIV/0!</v>
      </c>
      <c r="BE37" s="80">
        <f t="shared" si="210"/>
        <v>0</v>
      </c>
      <c r="BF37" s="79">
        <f t="shared" ref="BF37:BJ37" si="213">BF31+BF36</f>
        <v>0</v>
      </c>
      <c r="BG37" s="153" t="e">
        <f t="shared" si="56"/>
        <v>#DIV/0!</v>
      </c>
      <c r="BH37" s="78">
        <f t="shared" si="213"/>
        <v>0</v>
      </c>
      <c r="BI37" s="153" t="e">
        <f t="shared" si="57"/>
        <v>#DIV/0!</v>
      </c>
      <c r="BJ37" s="109">
        <f t="shared" si="213"/>
        <v>0</v>
      </c>
      <c r="BK37" s="108">
        <f>BK31+BK36</f>
        <v>0</v>
      </c>
      <c r="BL37" s="153" t="e">
        <f t="shared" si="58"/>
        <v>#DIV/0!</v>
      </c>
      <c r="BM37" s="85">
        <f t="shared" ref="BM37:BO37" si="214">BM31+BM36</f>
        <v>0</v>
      </c>
      <c r="BN37" s="153" t="e">
        <f t="shared" si="60"/>
        <v>#DIV/0!</v>
      </c>
      <c r="BO37" s="109">
        <f t="shared" si="214"/>
        <v>0</v>
      </c>
      <c r="BP37" s="309">
        <f>BP31+BP36</f>
        <v>-4</v>
      </c>
      <c r="BQ37" s="310">
        <f>BQ31+BQ36</f>
        <v>5</v>
      </c>
    </row>
    <row r="38" spans="1:72" s="357" customFormat="1" ht="16.5" customHeight="1" thickBot="1" x14ac:dyDescent="0.25">
      <c r="A38" s="418" t="s">
        <v>140</v>
      </c>
      <c r="B38" s="419"/>
      <c r="C38" s="347">
        <f>C24+C31+C36+C26</f>
        <v>485</v>
      </c>
      <c r="D38" s="348">
        <f t="shared" si="201"/>
        <v>0.57464454976303314</v>
      </c>
      <c r="E38" s="347">
        <f>E24+E31+E36+E26</f>
        <v>359</v>
      </c>
      <c r="F38" s="348">
        <f t="shared" si="202"/>
        <v>0.4253554502369668</v>
      </c>
      <c r="G38" s="347">
        <f>G24+G31+G36+G26</f>
        <v>844</v>
      </c>
      <c r="H38" s="349">
        <f>H24+H31+H36+H26</f>
        <v>493</v>
      </c>
      <c r="I38" s="348">
        <f t="shared" si="120"/>
        <v>0.5766081871345029</v>
      </c>
      <c r="J38" s="350">
        <f>J24+J31+J36+J26</f>
        <v>362</v>
      </c>
      <c r="K38" s="348">
        <f t="shared" si="121"/>
        <v>0.4233918128654971</v>
      </c>
      <c r="L38" s="351">
        <f>L24+L31+L36+L26</f>
        <v>855</v>
      </c>
      <c r="M38" s="352">
        <f>M24+M31+M36+M26</f>
        <v>512</v>
      </c>
      <c r="N38" s="348">
        <f t="shared" si="39"/>
        <v>0.58514285714285719</v>
      </c>
      <c r="O38" s="350">
        <f>O24+O31+O36+O26</f>
        <v>365</v>
      </c>
      <c r="P38" s="348">
        <f t="shared" si="40"/>
        <v>0.41714285714285715</v>
      </c>
      <c r="Q38" s="350">
        <f>Q24+Q31+Q36+Q26</f>
        <v>875</v>
      </c>
      <c r="R38" s="353">
        <f>R37+R24+R26</f>
        <v>518</v>
      </c>
      <c r="S38" s="354">
        <f t="shared" si="211"/>
        <v>0.58730158730158732</v>
      </c>
      <c r="T38" s="353">
        <f>T37+T24+T26</f>
        <v>364</v>
      </c>
      <c r="U38" s="354">
        <f t="shared" si="212"/>
        <v>0.41269841269841268</v>
      </c>
      <c r="V38" s="353">
        <f>V37+V24+V26</f>
        <v>882</v>
      </c>
      <c r="W38" s="350">
        <f>W24+W31+W36+W26</f>
        <v>519</v>
      </c>
      <c r="X38" s="348">
        <f t="shared" si="122"/>
        <v>0.58776896942242352</v>
      </c>
      <c r="Y38" s="350">
        <f>Y24+Y31+Y36+Y26</f>
        <v>364</v>
      </c>
      <c r="Z38" s="348">
        <f t="shared" si="44"/>
        <v>0.41223103057757643</v>
      </c>
      <c r="AA38" s="350">
        <f>AA24+AA31+AA36+AA26</f>
        <v>883</v>
      </c>
      <c r="AB38" s="350">
        <f>AB24+AB31+AB36+AB26</f>
        <v>521</v>
      </c>
      <c r="AC38" s="348">
        <f t="shared" si="123"/>
        <v>0.58803611738148986</v>
      </c>
      <c r="AD38" s="350">
        <f>AD24+AD31+AD36+AD26</f>
        <v>365</v>
      </c>
      <c r="AE38" s="348">
        <f t="shared" si="46"/>
        <v>0.41196388261851014</v>
      </c>
      <c r="AF38" s="351">
        <f>AF24+AF31+AF36+AF26</f>
        <v>886</v>
      </c>
      <c r="AG38" s="350">
        <f>AG24+AG31+AG36+AG26</f>
        <v>525</v>
      </c>
      <c r="AH38" s="348">
        <f t="shared" si="47"/>
        <v>0.59188275084554676</v>
      </c>
      <c r="AI38" s="350">
        <f>AI24+AI31+AI36+AI26</f>
        <v>362</v>
      </c>
      <c r="AJ38" s="348">
        <f t="shared" si="48"/>
        <v>0.40811724915445319</v>
      </c>
      <c r="AK38" s="353">
        <f>AK24+AK31+AK36+AK26</f>
        <v>887</v>
      </c>
      <c r="AL38" s="352">
        <f>AL24+AL31+AL36+AL26</f>
        <v>518</v>
      </c>
      <c r="AM38" s="348">
        <f t="shared" si="49"/>
        <v>0.58796821793416576</v>
      </c>
      <c r="AN38" s="350">
        <f>AN24+AN31+AN36+AN26</f>
        <v>363</v>
      </c>
      <c r="AO38" s="348">
        <f t="shared" si="50"/>
        <v>0.4120317820658343</v>
      </c>
      <c r="AP38" s="353">
        <f>AP24+AP26+AP37</f>
        <v>881</v>
      </c>
      <c r="AQ38" s="352">
        <f>AQ24+AQ31+AQ36+AQ26</f>
        <v>511</v>
      </c>
      <c r="AR38" s="348">
        <f t="shared" si="51"/>
        <v>0.58735632183908049</v>
      </c>
      <c r="AS38" s="350">
        <f>AS24+AS31+AS36+AS26</f>
        <v>359</v>
      </c>
      <c r="AT38" s="348">
        <f t="shared" si="52"/>
        <v>0.41264367816091951</v>
      </c>
      <c r="AU38" s="350">
        <f>AU24+AU31+AU36+AU26</f>
        <v>870</v>
      </c>
      <c r="AV38" s="350">
        <f>AV24+AV31+AV36+AV26</f>
        <v>0</v>
      </c>
      <c r="AW38" s="348" t="e">
        <f t="shared" si="53"/>
        <v>#DIV/0!</v>
      </c>
      <c r="AX38" s="350">
        <f>AX24+AX31+AX36+AX26</f>
        <v>0</v>
      </c>
      <c r="AY38" s="348" t="e">
        <f t="shared" si="54"/>
        <v>#DIV/0!</v>
      </c>
      <c r="AZ38" s="350">
        <f>AZ24+AZ31+AZ36+AZ26</f>
        <v>0</v>
      </c>
      <c r="BA38" s="350">
        <f>BA24+BA31+BA36+BA26</f>
        <v>0</v>
      </c>
      <c r="BB38" s="348" t="e">
        <f>BA38/BE38</f>
        <v>#DIV/0!</v>
      </c>
      <c r="BC38" s="350">
        <f>BC24+BC31+BC36+BC26</f>
        <v>0</v>
      </c>
      <c r="BD38" s="348" t="e">
        <f>BC38/BE38</f>
        <v>#DIV/0!</v>
      </c>
      <c r="BE38" s="350">
        <f>BE24+BE31+BE36+BE26</f>
        <v>0</v>
      </c>
      <c r="BF38" s="350">
        <f>BF24+BF31+BF36+BF26</f>
        <v>0</v>
      </c>
      <c r="BG38" s="348" t="e">
        <f t="shared" si="56"/>
        <v>#DIV/0!</v>
      </c>
      <c r="BH38" s="350">
        <f>BH24+BH31+BH36+BH26</f>
        <v>0</v>
      </c>
      <c r="BI38" s="348" t="e">
        <f t="shared" si="57"/>
        <v>#DIV/0!</v>
      </c>
      <c r="BJ38" s="350">
        <f>BJ24+BJ31+BJ36+BJ26</f>
        <v>0</v>
      </c>
      <c r="BK38" s="350">
        <f>BK24+BK26+BK37</f>
        <v>0</v>
      </c>
      <c r="BL38" s="348" t="e">
        <f t="shared" si="58"/>
        <v>#DIV/0!</v>
      </c>
      <c r="BM38" s="350">
        <f>BM24+BM26+BM37</f>
        <v>0</v>
      </c>
      <c r="BN38" s="348" t="e">
        <f t="shared" si="60"/>
        <v>#DIV/0!</v>
      </c>
      <c r="BO38" s="350">
        <f>BO24+BO26+BO37</f>
        <v>0</v>
      </c>
      <c r="BP38" s="355">
        <f>BP24+BP26+BP31+BP36</f>
        <v>-11</v>
      </c>
      <c r="BQ38" s="356">
        <f>BQ24+BQ26+BQ31+BQ36</f>
        <v>15</v>
      </c>
    </row>
    <row r="39" spans="1:72" ht="12" thickBot="1" x14ac:dyDescent="0.25">
      <c r="BT39" s="226" t="s">
        <v>19</v>
      </c>
    </row>
    <row r="40" spans="1:72" x14ac:dyDescent="0.2">
      <c r="BT40" s="227">
        <v>27</v>
      </c>
    </row>
    <row r="41" spans="1:72" x14ac:dyDescent="0.2">
      <c r="BT41" s="227">
        <v>33</v>
      </c>
    </row>
    <row r="42" spans="1:72" x14ac:dyDescent="0.2">
      <c r="BT42" s="227">
        <v>201</v>
      </c>
    </row>
    <row r="43" spans="1:72" x14ac:dyDescent="0.2">
      <c r="BT43" s="227">
        <v>3</v>
      </c>
    </row>
    <row r="44" spans="1:72" x14ac:dyDescent="0.2">
      <c r="BT44" s="227">
        <v>3</v>
      </c>
    </row>
    <row r="45" spans="1:72" x14ac:dyDescent="0.2">
      <c r="BT45" s="227">
        <v>5</v>
      </c>
    </row>
    <row r="46" spans="1:72" x14ac:dyDescent="0.2">
      <c r="BT46" s="227">
        <v>12</v>
      </c>
    </row>
    <row r="47" spans="1:72" x14ac:dyDescent="0.2">
      <c r="BT47" s="227">
        <v>15</v>
      </c>
    </row>
    <row r="48" spans="1:72" x14ac:dyDescent="0.2">
      <c r="BT48" s="227">
        <v>9</v>
      </c>
    </row>
    <row r="49" spans="72:72" ht="12" thickBot="1" x14ac:dyDescent="0.25">
      <c r="BT49" s="227">
        <v>9</v>
      </c>
    </row>
    <row r="50" spans="72:72" ht="12" thickBot="1" x14ac:dyDescent="0.25">
      <c r="BT50" s="23">
        <v>317</v>
      </c>
    </row>
    <row r="51" spans="72:72" x14ac:dyDescent="0.2">
      <c r="BT51" s="228">
        <v>2</v>
      </c>
    </row>
    <row r="52" spans="72:72" x14ac:dyDescent="0.2">
      <c r="BT52" s="229">
        <v>27</v>
      </c>
    </row>
    <row r="53" spans="72:72" x14ac:dyDescent="0.2">
      <c r="BT53" s="229">
        <v>117</v>
      </c>
    </row>
    <row r="54" spans="72:72" x14ac:dyDescent="0.2">
      <c r="BT54" s="229">
        <v>9</v>
      </c>
    </row>
    <row r="55" spans="72:72" x14ac:dyDescent="0.2">
      <c r="BT55" s="229">
        <v>2</v>
      </c>
    </row>
    <row r="56" spans="72:72" x14ac:dyDescent="0.2">
      <c r="BT56" s="229">
        <v>13</v>
      </c>
    </row>
    <row r="57" spans="72:72" ht="12" thickBot="1" x14ac:dyDescent="0.25">
      <c r="BT57" s="230">
        <v>3</v>
      </c>
    </row>
    <row r="58" spans="72:72" ht="12" thickBot="1" x14ac:dyDescent="0.25">
      <c r="BT58" s="231">
        <v>173</v>
      </c>
    </row>
    <row r="59" spans="72:72" ht="12" thickBot="1" x14ac:dyDescent="0.25">
      <c r="BT59" s="232">
        <v>490</v>
      </c>
    </row>
    <row r="60" spans="72:72" ht="12" thickBot="1" x14ac:dyDescent="0.25">
      <c r="BT60" s="233">
        <v>1</v>
      </c>
    </row>
    <row r="61" spans="72:72" ht="12" thickBot="1" x14ac:dyDescent="0.25">
      <c r="BT61" s="232">
        <v>1</v>
      </c>
    </row>
    <row r="62" spans="72:72" x14ac:dyDescent="0.2">
      <c r="BT62" s="228">
        <v>24</v>
      </c>
    </row>
    <row r="63" spans="72:72" x14ac:dyDescent="0.2">
      <c r="BT63" s="229">
        <v>32</v>
      </c>
    </row>
    <row r="64" spans="72:72" x14ac:dyDescent="0.2">
      <c r="BT64" s="229">
        <v>145</v>
      </c>
    </row>
    <row r="65" spans="72:72" ht="12" thickBot="1" x14ac:dyDescent="0.25">
      <c r="BT65" s="230">
        <v>25</v>
      </c>
    </row>
    <row r="66" spans="72:72" ht="12" thickBot="1" x14ac:dyDescent="0.25">
      <c r="BT66" s="23">
        <v>226</v>
      </c>
    </row>
    <row r="67" spans="72:72" x14ac:dyDescent="0.2">
      <c r="BT67" s="229">
        <v>6</v>
      </c>
    </row>
    <row r="68" spans="72:72" x14ac:dyDescent="0.2">
      <c r="BT68" s="229">
        <v>21</v>
      </c>
    </row>
    <row r="69" spans="72:72" x14ac:dyDescent="0.2">
      <c r="BT69" s="229">
        <v>13</v>
      </c>
    </row>
    <row r="70" spans="72:72" ht="12" thickBot="1" x14ac:dyDescent="0.25">
      <c r="BT70" s="229">
        <v>108</v>
      </c>
    </row>
    <row r="71" spans="72:72" ht="12" thickBot="1" x14ac:dyDescent="0.25">
      <c r="BT71" s="23">
        <v>148</v>
      </c>
    </row>
    <row r="72" spans="72:72" ht="12" thickBot="1" x14ac:dyDescent="0.25">
      <c r="BT72" s="232">
        <v>374</v>
      </c>
    </row>
    <row r="73" spans="72:72" ht="12" thickBot="1" x14ac:dyDescent="0.25">
      <c r="BT73" s="23">
        <v>865</v>
      </c>
    </row>
  </sheetData>
  <mergeCells count="29">
    <mergeCell ref="A16:A22"/>
    <mergeCell ref="BP2:BQ2"/>
    <mergeCell ref="A38:B38"/>
    <mergeCell ref="A32:A35"/>
    <mergeCell ref="A37:B37"/>
    <mergeCell ref="A5:A14"/>
    <mergeCell ref="A24:B24"/>
    <mergeCell ref="A27:A30"/>
    <mergeCell ref="A26:B26"/>
    <mergeCell ref="BP3:BP4"/>
    <mergeCell ref="BQ3:BQ4"/>
    <mergeCell ref="A4:B4"/>
    <mergeCell ref="AQ3:AU3"/>
    <mergeCell ref="AV3:AZ3"/>
    <mergeCell ref="BA3:BE3"/>
    <mergeCell ref="BF3:BJ3"/>
    <mergeCell ref="BP1:BQ1"/>
    <mergeCell ref="BK3:BO3"/>
    <mergeCell ref="A1:B1"/>
    <mergeCell ref="A2:B3"/>
    <mergeCell ref="H3:L3"/>
    <mergeCell ref="M3:Q3"/>
    <mergeCell ref="R3:V3"/>
    <mergeCell ref="W3:AA3"/>
    <mergeCell ref="AB3:AF3"/>
    <mergeCell ref="AG3:AK3"/>
    <mergeCell ref="AL3:AP3"/>
    <mergeCell ref="C3:G3"/>
    <mergeCell ref="H2:BO2"/>
  </mergeCells>
  <phoneticPr fontId="15" type="noConversion"/>
  <printOptions horizontalCentered="1"/>
  <pageMargins left="0.59055118110236227" right="0.59055118110236227" top="0.98425196850393704" bottom="0.98425196850393704" header="0.19685039370078741" footer="0.19685039370078741"/>
  <pageSetup paperSize="9" scale="36" orientation="landscape" cellComments="asDisplayed" r:id="rId1"/>
  <headerFooter alignWithMargins="0">
    <oddHeader>&amp;L&amp;8Área de Personal
Servicio de organización, desarrollo y selección de personas&amp;C&amp;"Arial,Negrita"&amp;8EVOLUCIÓN MENSUAL DE LA PLANTILLA DE LA UNIVERSIDAD DE CÁDIZ&amp;R&amp;8&amp;D</oddHeader>
    <oddFooter>&amp;L&amp;P/&amp;N&amp;C&amp;F&amp;R&amp;9PAS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T96"/>
  <sheetViews>
    <sheetView tabSelected="1" zoomScale="145" zoomScaleNormal="145" zoomScaleSheetLayoutView="80" workbookViewId="0">
      <pane xSplit="3" ySplit="3" topLeftCell="AK4" activePane="bottomRight" state="frozen"/>
      <selection pane="topRight" activeCell="D1" sqref="D1"/>
      <selection pane="bottomLeft" activeCell="A4" sqref="A4"/>
      <selection pane="bottomRight" activeCell="BQ1" sqref="BQ1:BR1"/>
    </sheetView>
  </sheetViews>
  <sheetFormatPr baseColWidth="10" defaultColWidth="29" defaultRowHeight="12.75" x14ac:dyDescent="0.2"/>
  <cols>
    <col min="1" max="1" width="15.5703125" hidden="1" customWidth="1"/>
    <col min="2" max="2" width="34.7109375" customWidth="1"/>
    <col min="3" max="3" width="14.85546875" customWidth="1"/>
    <col min="4" max="4" width="7.28515625" style="92" bestFit="1" customWidth="1"/>
    <col min="5" max="5" width="7.140625" style="92" customWidth="1"/>
    <col min="6" max="6" width="8.140625" style="92" bestFit="1" customWidth="1"/>
    <col min="7" max="7" width="7.140625" style="92" customWidth="1"/>
    <col min="8" max="8" width="4.42578125" style="92" customWidth="1"/>
    <col min="9" max="9" width="7.28515625" style="92" bestFit="1" customWidth="1"/>
    <col min="10" max="10" width="7.140625" style="92" customWidth="1"/>
    <col min="11" max="11" width="8.140625" style="92" bestFit="1" customWidth="1"/>
    <col min="12" max="12" width="7.140625" style="92" customWidth="1"/>
    <col min="13" max="13" width="4.42578125" style="92" customWidth="1"/>
    <col min="14" max="14" width="7.28515625" style="92" bestFit="1" customWidth="1"/>
    <col min="15" max="15" width="7.140625" style="92" customWidth="1"/>
    <col min="16" max="16" width="8.140625" style="92" bestFit="1" customWidth="1"/>
    <col min="17" max="17" width="7.140625" style="92" customWidth="1"/>
    <col min="18" max="18" width="4.42578125" style="92" customWidth="1"/>
    <col min="19" max="19" width="7.28515625" style="92" bestFit="1" customWidth="1"/>
    <col min="20" max="20" width="7.140625" style="92" customWidth="1"/>
    <col min="21" max="21" width="8.140625" style="92" bestFit="1" customWidth="1"/>
    <col min="22" max="22" width="7.140625" style="92" customWidth="1"/>
    <col min="23" max="23" width="4.42578125" style="92" customWidth="1"/>
    <col min="24" max="24" width="7.28515625" style="92" bestFit="1" customWidth="1"/>
    <col min="25" max="25" width="7.140625" style="92" customWidth="1"/>
    <col min="26" max="26" width="8.140625" style="92" bestFit="1" customWidth="1"/>
    <col min="27" max="27" width="7.140625" style="92" customWidth="1"/>
    <col min="28" max="28" width="4.42578125" style="92" customWidth="1"/>
    <col min="29" max="29" width="7.28515625" bestFit="1" customWidth="1"/>
    <col min="30" max="30" width="7.140625" style="92" customWidth="1"/>
    <col min="31" max="31" width="8.140625" bestFit="1" customWidth="1"/>
    <col min="32" max="32" width="7.140625" style="92" customWidth="1"/>
    <col min="33" max="33" width="4.42578125" customWidth="1"/>
    <col min="34" max="34" width="7.28515625" bestFit="1" customWidth="1"/>
    <col min="35" max="35" width="9.140625" style="92" customWidth="1"/>
    <col min="36" max="36" width="8.140625" bestFit="1" customWidth="1"/>
    <col min="37" max="37" width="10" style="92" customWidth="1"/>
    <col min="38" max="38" width="4.42578125" customWidth="1"/>
    <col min="39" max="39" width="7.28515625" customWidth="1"/>
    <col min="40" max="40" width="7.140625" style="92" customWidth="1"/>
    <col min="41" max="41" width="8.140625" customWidth="1"/>
    <col min="42" max="42" width="7.140625" style="92" customWidth="1"/>
    <col min="43" max="43" width="4.42578125" customWidth="1"/>
    <col min="44" max="44" width="7.28515625" bestFit="1" customWidth="1"/>
    <col min="45" max="45" width="7.140625" style="92" customWidth="1"/>
    <col min="46" max="46" width="8.140625" bestFit="1" customWidth="1"/>
    <col min="47" max="47" width="7.140625" style="92" customWidth="1"/>
    <col min="48" max="48" width="4.42578125" customWidth="1"/>
    <col min="49" max="49" width="9.140625" hidden="1" customWidth="1"/>
    <col min="50" max="50" width="9.140625" style="92" hidden="1" customWidth="1"/>
    <col min="51" max="51" width="10" hidden="1" customWidth="1"/>
    <col min="52" max="52" width="10" style="92" hidden="1" customWidth="1"/>
    <col min="53" max="53" width="4.42578125" hidden="1" customWidth="1"/>
    <col min="54" max="54" width="9.140625" hidden="1" customWidth="1"/>
    <col min="55" max="55" width="9.140625" style="92" hidden="1" customWidth="1"/>
    <col min="56" max="56" width="10" hidden="1" customWidth="1"/>
    <col min="57" max="57" width="10" style="92" hidden="1" customWidth="1"/>
    <col min="58" max="58" width="4.42578125" hidden="1" customWidth="1"/>
    <col min="59" max="59" width="9.140625" hidden="1" customWidth="1"/>
    <col min="60" max="60" width="9.140625" style="92" hidden="1" customWidth="1"/>
    <col min="61" max="61" width="10" hidden="1" customWidth="1"/>
    <col min="62" max="62" width="10" style="92" hidden="1" customWidth="1"/>
    <col min="63" max="63" width="4.42578125" hidden="1" customWidth="1"/>
    <col min="64" max="64" width="7.28515625" hidden="1" customWidth="1"/>
    <col min="65" max="65" width="7.28515625" style="92" hidden="1" customWidth="1"/>
    <col min="66" max="66" width="8.140625" hidden="1" customWidth="1"/>
    <col min="67" max="67" width="8.140625" style="92" hidden="1" customWidth="1"/>
    <col min="68" max="68" width="3.28515625" hidden="1" customWidth="1"/>
    <col min="69" max="69" width="13.5703125" customWidth="1"/>
    <col min="70" max="70" width="14" customWidth="1"/>
    <col min="71" max="71" width="12" customWidth="1"/>
  </cols>
  <sheetData>
    <row r="1" spans="1:72" s="18" customFormat="1" ht="12" thickBot="1" x14ac:dyDescent="0.25">
      <c r="B1" s="392" t="s">
        <v>261</v>
      </c>
      <c r="C1" s="393"/>
      <c r="D1" s="15"/>
      <c r="E1" s="15"/>
      <c r="F1" s="16"/>
      <c r="G1" s="16"/>
      <c r="H1" s="15"/>
      <c r="I1" s="15"/>
      <c r="J1" s="15"/>
      <c r="K1" s="16"/>
      <c r="L1" s="16"/>
      <c r="M1" s="15"/>
      <c r="N1" s="15"/>
      <c r="O1" s="15"/>
      <c r="P1" s="16"/>
      <c r="Q1" s="16"/>
      <c r="R1" s="15"/>
      <c r="S1" s="15"/>
      <c r="T1" s="15"/>
      <c r="U1" s="16"/>
      <c r="V1" s="16"/>
      <c r="W1" s="15"/>
      <c r="X1" s="15"/>
      <c r="Y1" s="15"/>
      <c r="Z1" s="16"/>
      <c r="AA1" s="16"/>
      <c r="AB1" s="15"/>
      <c r="AC1" s="15"/>
      <c r="AD1" s="15"/>
      <c r="AE1" s="16"/>
      <c r="AF1" s="16"/>
      <c r="AG1" s="15"/>
      <c r="AH1" s="15"/>
      <c r="AI1" s="15"/>
      <c r="AJ1" s="16"/>
      <c r="AK1" s="16"/>
      <c r="AL1" s="15"/>
      <c r="AM1" s="15"/>
      <c r="AN1" s="15"/>
      <c r="AO1" s="16"/>
      <c r="AP1" s="16"/>
      <c r="AQ1" s="15"/>
      <c r="AR1" s="15"/>
      <c r="AS1" s="15"/>
      <c r="AT1" s="16"/>
      <c r="AU1" s="16"/>
      <c r="AV1" s="15"/>
      <c r="AW1" s="15"/>
      <c r="AX1" s="15"/>
      <c r="AY1" s="16"/>
      <c r="AZ1" s="16"/>
      <c r="BA1" s="15"/>
      <c r="BB1" s="15"/>
      <c r="BC1" s="15"/>
      <c r="BD1" s="16"/>
      <c r="BE1" s="16"/>
      <c r="BF1" s="15"/>
      <c r="BG1" s="15"/>
      <c r="BH1" s="15"/>
      <c r="BI1" s="16"/>
      <c r="BJ1" s="16"/>
      <c r="BK1" s="15"/>
      <c r="BL1" s="15"/>
      <c r="BM1" s="15"/>
      <c r="BN1" s="16"/>
      <c r="BO1" s="16"/>
      <c r="BP1" s="15"/>
      <c r="BQ1" s="442"/>
      <c r="BR1" s="442"/>
      <c r="BS1" s="17"/>
      <c r="BT1" s="17"/>
    </row>
    <row r="2" spans="1:72" s="18" customFormat="1" ht="12.75" customHeight="1" thickTop="1" thickBot="1" x14ac:dyDescent="0.25">
      <c r="B2" s="50" t="s">
        <v>133</v>
      </c>
      <c r="C2" s="42"/>
      <c r="D2" s="399">
        <v>44896</v>
      </c>
      <c r="E2" s="390"/>
      <c r="F2" s="390"/>
      <c r="G2" s="431"/>
      <c r="H2" s="431"/>
      <c r="I2" s="389" t="s">
        <v>2</v>
      </c>
      <c r="J2" s="390"/>
      <c r="K2" s="390"/>
      <c r="L2" s="431"/>
      <c r="M2" s="432"/>
      <c r="N2" s="389" t="s">
        <v>3</v>
      </c>
      <c r="O2" s="390"/>
      <c r="P2" s="390"/>
      <c r="Q2" s="431"/>
      <c r="R2" s="432"/>
      <c r="S2" s="389" t="s">
        <v>4</v>
      </c>
      <c r="T2" s="390"/>
      <c r="U2" s="390"/>
      <c r="V2" s="431"/>
      <c r="W2" s="432"/>
      <c r="X2" s="389" t="s">
        <v>5</v>
      </c>
      <c r="Y2" s="390"/>
      <c r="Z2" s="390"/>
      <c r="AA2" s="431"/>
      <c r="AB2" s="432"/>
      <c r="AC2" s="389" t="s">
        <v>6</v>
      </c>
      <c r="AD2" s="390"/>
      <c r="AE2" s="390"/>
      <c r="AF2" s="431"/>
      <c r="AG2" s="432"/>
      <c r="AH2" s="389" t="s">
        <v>7</v>
      </c>
      <c r="AI2" s="390"/>
      <c r="AJ2" s="390"/>
      <c r="AK2" s="431"/>
      <c r="AL2" s="432"/>
      <c r="AM2" s="389" t="s">
        <v>8</v>
      </c>
      <c r="AN2" s="390"/>
      <c r="AO2" s="390"/>
      <c r="AP2" s="431"/>
      <c r="AQ2" s="432"/>
      <c r="AR2" s="389" t="s">
        <v>9</v>
      </c>
      <c r="AS2" s="390"/>
      <c r="AT2" s="390"/>
      <c r="AU2" s="431"/>
      <c r="AV2" s="432"/>
      <c r="AW2" s="389" t="s">
        <v>10</v>
      </c>
      <c r="AX2" s="390"/>
      <c r="AY2" s="390"/>
      <c r="AZ2" s="431"/>
      <c r="BA2" s="432"/>
      <c r="BB2" s="389" t="s">
        <v>11</v>
      </c>
      <c r="BC2" s="390"/>
      <c r="BD2" s="390"/>
      <c r="BE2" s="431"/>
      <c r="BF2" s="432"/>
      <c r="BG2" s="389" t="s">
        <v>12</v>
      </c>
      <c r="BH2" s="390"/>
      <c r="BI2" s="390"/>
      <c r="BJ2" s="431"/>
      <c r="BK2" s="432"/>
      <c r="BL2" s="389" t="s">
        <v>13</v>
      </c>
      <c r="BM2" s="390"/>
      <c r="BN2" s="390"/>
      <c r="BO2" s="431"/>
      <c r="BP2" s="431"/>
      <c r="BQ2" s="433" t="s">
        <v>134</v>
      </c>
      <c r="BR2" s="433" t="s">
        <v>240</v>
      </c>
    </row>
    <row r="3" spans="1:72" s="12" customFormat="1" ht="32.25" customHeight="1" thickBot="1" x14ac:dyDescent="0.25">
      <c r="B3" s="174" t="s">
        <v>43</v>
      </c>
      <c r="C3" s="175" t="s">
        <v>44</v>
      </c>
      <c r="D3" s="176" t="s">
        <v>17</v>
      </c>
      <c r="E3" s="179" t="s">
        <v>238</v>
      </c>
      <c r="F3" s="177" t="s">
        <v>18</v>
      </c>
      <c r="G3" s="179" t="s">
        <v>238</v>
      </c>
      <c r="H3" s="180" t="s">
        <v>135</v>
      </c>
      <c r="I3" s="176" t="s">
        <v>17</v>
      </c>
      <c r="J3" s="179" t="s">
        <v>238</v>
      </c>
      <c r="K3" s="176" t="s">
        <v>18</v>
      </c>
      <c r="L3" s="179" t="s">
        <v>238</v>
      </c>
      <c r="M3" s="178" t="s">
        <v>135</v>
      </c>
      <c r="N3" s="218" t="s">
        <v>17</v>
      </c>
      <c r="O3" s="179" t="s">
        <v>238</v>
      </c>
      <c r="P3" s="176" t="s">
        <v>18</v>
      </c>
      <c r="Q3" s="179" t="s">
        <v>238</v>
      </c>
      <c r="R3" s="180" t="s">
        <v>135</v>
      </c>
      <c r="S3" s="176" t="s">
        <v>17</v>
      </c>
      <c r="T3" s="179" t="s">
        <v>238</v>
      </c>
      <c r="U3" s="176" t="s">
        <v>18</v>
      </c>
      <c r="V3" s="179" t="s">
        <v>238</v>
      </c>
      <c r="W3" s="180" t="s">
        <v>135</v>
      </c>
      <c r="X3" s="176" t="s">
        <v>17</v>
      </c>
      <c r="Y3" s="179" t="s">
        <v>238</v>
      </c>
      <c r="Z3" s="176" t="s">
        <v>18</v>
      </c>
      <c r="AA3" s="179" t="s">
        <v>238</v>
      </c>
      <c r="AB3" s="180" t="s">
        <v>135</v>
      </c>
      <c r="AC3" s="176" t="s">
        <v>17</v>
      </c>
      <c r="AD3" s="179" t="s">
        <v>238</v>
      </c>
      <c r="AE3" s="176" t="s">
        <v>18</v>
      </c>
      <c r="AF3" s="179" t="s">
        <v>238</v>
      </c>
      <c r="AG3" s="180" t="s">
        <v>135</v>
      </c>
      <c r="AH3" s="176" t="s">
        <v>17</v>
      </c>
      <c r="AI3" s="179" t="s">
        <v>238</v>
      </c>
      <c r="AJ3" s="176" t="s">
        <v>18</v>
      </c>
      <c r="AK3" s="179" t="s">
        <v>238</v>
      </c>
      <c r="AL3" s="180" t="s">
        <v>135</v>
      </c>
      <c r="AM3" s="176" t="s">
        <v>17</v>
      </c>
      <c r="AN3" s="179" t="s">
        <v>238</v>
      </c>
      <c r="AO3" s="176" t="s">
        <v>18</v>
      </c>
      <c r="AP3" s="179" t="s">
        <v>238</v>
      </c>
      <c r="AQ3" s="180" t="s">
        <v>135</v>
      </c>
      <c r="AR3" s="176" t="s">
        <v>17</v>
      </c>
      <c r="AS3" s="179" t="s">
        <v>238</v>
      </c>
      <c r="AT3" s="176" t="s">
        <v>18</v>
      </c>
      <c r="AU3" s="179" t="s">
        <v>238</v>
      </c>
      <c r="AV3" s="181" t="s">
        <v>135</v>
      </c>
      <c r="AW3" s="176" t="s">
        <v>17</v>
      </c>
      <c r="AX3" s="179" t="s">
        <v>238</v>
      </c>
      <c r="AY3" s="176" t="s">
        <v>18</v>
      </c>
      <c r="AZ3" s="179" t="s">
        <v>238</v>
      </c>
      <c r="BA3" s="181" t="s">
        <v>135</v>
      </c>
      <c r="BB3" s="176" t="s">
        <v>17</v>
      </c>
      <c r="BC3" s="179" t="s">
        <v>238</v>
      </c>
      <c r="BD3" s="176" t="s">
        <v>18</v>
      </c>
      <c r="BE3" s="179" t="s">
        <v>238</v>
      </c>
      <c r="BF3" s="181" t="s">
        <v>135</v>
      </c>
      <c r="BG3" s="176" t="s">
        <v>17</v>
      </c>
      <c r="BH3" s="179" t="s">
        <v>238</v>
      </c>
      <c r="BI3" s="177" t="s">
        <v>18</v>
      </c>
      <c r="BJ3" s="179" t="s">
        <v>238</v>
      </c>
      <c r="BK3" s="178" t="s">
        <v>135</v>
      </c>
      <c r="BL3" s="176" t="s">
        <v>17</v>
      </c>
      <c r="BM3" s="179" t="s">
        <v>238</v>
      </c>
      <c r="BN3" s="177" t="s">
        <v>18</v>
      </c>
      <c r="BO3" s="179" t="s">
        <v>238</v>
      </c>
      <c r="BP3" s="180" t="s">
        <v>135</v>
      </c>
      <c r="BQ3" s="434"/>
      <c r="BR3" s="434"/>
    </row>
    <row r="4" spans="1:72" ht="12.75" customHeight="1" x14ac:dyDescent="0.2">
      <c r="A4" s="44" t="s">
        <v>81</v>
      </c>
      <c r="B4" s="219" t="s">
        <v>185</v>
      </c>
      <c r="C4" s="47" t="s">
        <v>50</v>
      </c>
      <c r="D4" s="156">
        <v>1</v>
      </c>
      <c r="E4" s="164">
        <f>IFERROR(D4/H4,0)</f>
        <v>0.25</v>
      </c>
      <c r="F4" s="157">
        <v>3</v>
      </c>
      <c r="G4" s="164">
        <f>IFERROR(F4/H4,0)</f>
        <v>0.75</v>
      </c>
      <c r="H4" s="170">
        <f>SUM(D4,F4)</f>
        <v>4</v>
      </c>
      <c r="I4" s="156">
        <v>1</v>
      </c>
      <c r="J4" s="164">
        <f t="shared" ref="J4:J45" si="0">IFERROR(I4/M4,0)</f>
        <v>0.25</v>
      </c>
      <c r="K4" s="157">
        <v>3</v>
      </c>
      <c r="L4" s="212">
        <f t="shared" ref="L4:L45" si="1">IFERROR(K4/M4,0)</f>
        <v>0.75</v>
      </c>
      <c r="M4" s="170">
        <f>SUM(I4,K4)</f>
        <v>4</v>
      </c>
      <c r="N4" s="156">
        <v>1</v>
      </c>
      <c r="O4" s="164">
        <f t="shared" ref="O4:O45" si="2">IFERROR(N4/R4,0)</f>
        <v>0.25</v>
      </c>
      <c r="P4" s="157">
        <v>3</v>
      </c>
      <c r="Q4" s="212">
        <f t="shared" ref="Q4:Q45" si="3">IFERROR(P4/R4,0)</f>
        <v>0.75</v>
      </c>
      <c r="R4" s="170">
        <f>SUM(N4,P4)</f>
        <v>4</v>
      </c>
      <c r="S4" s="157">
        <v>1</v>
      </c>
      <c r="T4" s="164">
        <f t="shared" ref="T4:T45" si="4">IFERROR(S4/W4,0)</f>
        <v>0.5</v>
      </c>
      <c r="U4" s="157">
        <v>1</v>
      </c>
      <c r="V4" s="212">
        <f t="shared" ref="V4:V45" si="5">IFERROR(U4/W4,0)</f>
        <v>0.5</v>
      </c>
      <c r="W4" s="170">
        <f>SUM(S4,U4)</f>
        <v>2</v>
      </c>
      <c r="X4" s="156">
        <v>1</v>
      </c>
      <c r="Y4" s="164">
        <f t="shared" ref="Y4:Y45" si="6">IFERROR(X4/AB4,0)</f>
        <v>1</v>
      </c>
      <c r="Z4" s="157">
        <v>0</v>
      </c>
      <c r="AA4" s="212">
        <f t="shared" ref="AA4:AA45" si="7">IFERROR(Z4/AB4,0)</f>
        <v>0</v>
      </c>
      <c r="AB4" s="170">
        <f>SUM(X4,Z4)</f>
        <v>1</v>
      </c>
      <c r="AC4" s="156">
        <v>1</v>
      </c>
      <c r="AD4" s="164">
        <f>IFERROR(AC4/AG4,0)</f>
        <v>1</v>
      </c>
      <c r="AE4" s="157">
        <v>0</v>
      </c>
      <c r="AF4" s="212">
        <f>IFERROR(AE4/AG4,0)</f>
        <v>0</v>
      </c>
      <c r="AG4" s="170">
        <f>SUM(AC4,AE4)</f>
        <v>1</v>
      </c>
      <c r="AH4" s="156">
        <v>0</v>
      </c>
      <c r="AI4" s="164">
        <f>IFERROR(AH4/AL4,0)</f>
        <v>0</v>
      </c>
      <c r="AJ4" s="157">
        <v>0</v>
      </c>
      <c r="AK4" s="164">
        <f>IFERROR(AJ4/AL4,0)</f>
        <v>0</v>
      </c>
      <c r="AL4" s="170">
        <f>SUM(AH4,AJ4)</f>
        <v>0</v>
      </c>
      <c r="AM4" s="156">
        <v>0</v>
      </c>
      <c r="AN4" s="164">
        <f>IF(AQ4=0,0,AM4/AQ4)</f>
        <v>0</v>
      </c>
      <c r="AO4" s="157">
        <v>0</v>
      </c>
      <c r="AP4" s="164">
        <f>IF(AQ4=0,0,AO4/AQ4)</f>
        <v>0</v>
      </c>
      <c r="AQ4" s="170">
        <f t="shared" ref="AQ4:AQ45" si="8">SUM(AM4,AO4)</f>
        <v>0</v>
      </c>
      <c r="AR4" s="156">
        <v>0</v>
      </c>
      <c r="AS4" s="164">
        <f>IF(AV4=0,0,AR4/AV4)</f>
        <v>0</v>
      </c>
      <c r="AT4" s="157">
        <v>0</v>
      </c>
      <c r="AU4" s="164">
        <f>IF(AV4=0,0,AT4/AV4)</f>
        <v>0</v>
      </c>
      <c r="AV4" s="170">
        <f>SUM(AR4,AT4)</f>
        <v>0</v>
      </c>
      <c r="AW4" s="156"/>
      <c r="AX4" s="164">
        <f>IF(BA4=0,0,AW4/BA4)</f>
        <v>0</v>
      </c>
      <c r="AY4" s="157"/>
      <c r="AZ4" s="164">
        <f>IF(BA4=0,0,AY4/BA4)</f>
        <v>0</v>
      </c>
      <c r="BA4" s="170">
        <f t="shared" ref="BA4:BA45" si="9">SUM(AW4,AY4)</f>
        <v>0</v>
      </c>
      <c r="BB4" s="156"/>
      <c r="BC4" s="164">
        <f>IFERROR(BB4/BF4,0)</f>
        <v>0</v>
      </c>
      <c r="BD4" s="157"/>
      <c r="BE4" s="164">
        <f>IFERROR(BD4/BF4,0)</f>
        <v>0</v>
      </c>
      <c r="BF4" s="170">
        <f t="shared" ref="BF4:BF45" si="10">SUM(BB4,BD4)</f>
        <v>0</v>
      </c>
      <c r="BG4" s="156"/>
      <c r="BH4" s="164">
        <f>IFERROR(BG4/BK4,0)</f>
        <v>0</v>
      </c>
      <c r="BI4" s="157"/>
      <c r="BJ4" s="164">
        <f>IFERROR(BI4/BK4,0)</f>
        <v>0</v>
      </c>
      <c r="BK4" s="170">
        <f>SUM(BG4,BI4)</f>
        <v>0</v>
      </c>
      <c r="BL4" s="156"/>
      <c r="BM4" s="164">
        <f>IFERROR(BL4/BP4,0)</f>
        <v>0</v>
      </c>
      <c r="BN4" s="157"/>
      <c r="BO4" s="164">
        <f>IFERROR(BN4/BP4,0)</f>
        <v>0</v>
      </c>
      <c r="BP4" s="170">
        <f>SUM(BL4,BN4)</f>
        <v>0</v>
      </c>
      <c r="BQ4" s="97">
        <f>AV4-AQ4</f>
        <v>0</v>
      </c>
      <c r="BR4" s="252">
        <f>AV4-M4</f>
        <v>-4</v>
      </c>
    </row>
    <row r="5" spans="1:72" s="92" customFormat="1" ht="12.75" customHeight="1" x14ac:dyDescent="0.2">
      <c r="A5" s="244"/>
      <c r="B5" s="245" t="s">
        <v>185</v>
      </c>
      <c r="C5" s="48" t="s">
        <v>137</v>
      </c>
      <c r="D5" s="247">
        <v>1</v>
      </c>
      <c r="E5" s="165">
        <f t="shared" ref="E5:E27" si="11">IFERROR(D5/H5,0)</f>
        <v>1</v>
      </c>
      <c r="F5" s="87">
        <v>0</v>
      </c>
      <c r="G5" s="165">
        <f t="shared" ref="G5:G28" si="12">IFERROR(F5/H5,0)</f>
        <v>0</v>
      </c>
      <c r="H5" s="251">
        <f>SUM(D5,F5)</f>
        <v>1</v>
      </c>
      <c r="I5" s="247">
        <v>1</v>
      </c>
      <c r="J5" s="248">
        <f t="shared" si="0"/>
        <v>1</v>
      </c>
      <c r="K5" s="249">
        <v>0</v>
      </c>
      <c r="L5" s="250">
        <f t="shared" si="1"/>
        <v>0</v>
      </c>
      <c r="M5" s="171">
        <f t="shared" ref="M5:M45" si="13">SUM(I5,K5)</f>
        <v>1</v>
      </c>
      <c r="N5" s="247">
        <v>1</v>
      </c>
      <c r="O5" s="248">
        <f t="shared" si="2"/>
        <v>1</v>
      </c>
      <c r="P5" s="249">
        <v>0</v>
      </c>
      <c r="Q5" s="250">
        <f t="shared" si="3"/>
        <v>0</v>
      </c>
      <c r="R5" s="171">
        <f t="shared" ref="R5:R45" si="14">SUM(N5,P5)</f>
        <v>1</v>
      </c>
      <c r="S5" s="249">
        <v>1</v>
      </c>
      <c r="T5" s="248">
        <f t="shared" si="4"/>
        <v>1</v>
      </c>
      <c r="U5" s="249">
        <v>0</v>
      </c>
      <c r="V5" s="250">
        <f t="shared" si="5"/>
        <v>0</v>
      </c>
      <c r="W5" s="171">
        <f t="shared" ref="W5:W45" si="15">SUM(S5,U5)</f>
        <v>1</v>
      </c>
      <c r="X5" s="247">
        <v>0</v>
      </c>
      <c r="Y5" s="248">
        <f t="shared" si="6"/>
        <v>0</v>
      </c>
      <c r="Z5" s="249">
        <v>0</v>
      </c>
      <c r="AA5" s="250">
        <f t="shared" si="7"/>
        <v>0</v>
      </c>
      <c r="AB5" s="171">
        <f t="shared" ref="AB5:AB45" si="16">SUM(X5,Z5)</f>
        <v>0</v>
      </c>
      <c r="AC5" s="247">
        <v>0</v>
      </c>
      <c r="AD5" s="248">
        <f t="shared" ref="AD5" si="17">IFERROR(AC5/AG5,0)</f>
        <v>0</v>
      </c>
      <c r="AE5" s="249">
        <v>0</v>
      </c>
      <c r="AF5" s="250">
        <f>IFERROR(AE5/AG5,0)</f>
        <v>0</v>
      </c>
      <c r="AG5" s="171">
        <f t="shared" ref="AG5:AG45" si="18">SUM(AC5,AE5)</f>
        <v>0</v>
      </c>
      <c r="AH5" s="247">
        <v>0</v>
      </c>
      <c r="AI5" s="248">
        <f t="shared" ref="AI5" si="19">IFERROR(AH5/AL5,0)</f>
        <v>0</v>
      </c>
      <c r="AJ5" s="249">
        <v>0</v>
      </c>
      <c r="AK5" s="248">
        <f>IFERROR(AJ5/AL5,0)</f>
        <v>0</v>
      </c>
      <c r="AL5" s="171">
        <f t="shared" ref="AL5:AL45" si="20">SUM(AH5,AJ5)</f>
        <v>0</v>
      </c>
      <c r="AM5" s="247">
        <v>0</v>
      </c>
      <c r="AN5" s="248">
        <f t="shared" ref="AN5" si="21">IFERROR(AM5/AQ5,0)</f>
        <v>0</v>
      </c>
      <c r="AO5" s="249">
        <v>0</v>
      </c>
      <c r="AP5" s="248">
        <f>IFERROR(AO5/AQ5,0)</f>
        <v>0</v>
      </c>
      <c r="AQ5" s="171">
        <f t="shared" si="8"/>
        <v>0</v>
      </c>
      <c r="AR5" s="247">
        <v>0</v>
      </c>
      <c r="AS5" s="248">
        <f t="shared" ref="AS5:AS45" si="22">IF(AV5=0,0,AR5/AV5)</f>
        <v>0</v>
      </c>
      <c r="AT5" s="249">
        <v>0</v>
      </c>
      <c r="AU5" s="248">
        <f>IFERROR(AT5/AV5,0)</f>
        <v>0</v>
      </c>
      <c r="AV5" s="171">
        <f t="shared" ref="AV5:AV45" si="23">SUM(AR5,AT5)</f>
        <v>0</v>
      </c>
      <c r="AW5" s="247"/>
      <c r="AX5" s="248">
        <f t="shared" ref="AX5" si="24">IFERROR(AW5/BA5,0)</f>
        <v>0</v>
      </c>
      <c r="AY5" s="249"/>
      <c r="AZ5" s="248">
        <f>IFERROR(AY5/BA5,0)</f>
        <v>0</v>
      </c>
      <c r="BA5" s="171">
        <f t="shared" si="9"/>
        <v>0</v>
      </c>
      <c r="BB5" s="247"/>
      <c r="BC5" s="248">
        <f t="shared" ref="BC5:BC45" si="25">IFERROR(BB5/BF5,0)</f>
        <v>0</v>
      </c>
      <c r="BD5" s="249"/>
      <c r="BE5" s="248">
        <f>IFERROR(BD5/BF5,0)</f>
        <v>0</v>
      </c>
      <c r="BF5" s="171">
        <f t="shared" si="10"/>
        <v>0</v>
      </c>
      <c r="BG5" s="247"/>
      <c r="BH5" s="248">
        <f>IFERROR(BG5/BK5,0)</f>
        <v>0</v>
      </c>
      <c r="BI5" s="249"/>
      <c r="BJ5" s="248">
        <f>IFERROR(BI5/BK5,0)</f>
        <v>0</v>
      </c>
      <c r="BK5" s="251">
        <f t="shared" ref="BK5:BK45" si="26">SUM(BG5,BI5)</f>
        <v>0</v>
      </c>
      <c r="BL5" s="247"/>
      <c r="BM5" s="165">
        <f t="shared" ref="BM5:BM45" si="27">IFERROR(BL5/BP5,0)</f>
        <v>0</v>
      </c>
      <c r="BN5" s="87"/>
      <c r="BO5" s="165">
        <f t="shared" ref="BO5:BO45" si="28">IFERROR(BN5/BP5,0)</f>
        <v>0</v>
      </c>
      <c r="BP5" s="251">
        <f>SUM(BL5,BN5)</f>
        <v>0</v>
      </c>
      <c r="BQ5" s="97">
        <f t="shared" ref="BQ5:BQ45" si="29">AV5-AQ5</f>
        <v>0</v>
      </c>
      <c r="BR5" s="252">
        <f t="shared" ref="BR5:BR45" si="30">AV5-M5</f>
        <v>-1</v>
      </c>
    </row>
    <row r="6" spans="1:72" x14ac:dyDescent="0.2">
      <c r="A6" s="45" t="s">
        <v>82</v>
      </c>
      <c r="B6" s="220" t="s">
        <v>186</v>
      </c>
      <c r="C6" s="48" t="s">
        <v>50</v>
      </c>
      <c r="D6" s="88">
        <v>14</v>
      </c>
      <c r="E6" s="165">
        <f t="shared" si="11"/>
        <v>0.63636363636363635</v>
      </c>
      <c r="F6" s="87">
        <v>8</v>
      </c>
      <c r="G6" s="165">
        <f t="shared" si="12"/>
        <v>0.36363636363636365</v>
      </c>
      <c r="H6" s="171">
        <f t="shared" ref="H6:H28" si="31">SUM(D6,F6)</f>
        <v>22</v>
      </c>
      <c r="I6" s="88">
        <v>12</v>
      </c>
      <c r="J6" s="165">
        <f t="shared" si="0"/>
        <v>0.5714285714285714</v>
      </c>
      <c r="K6" s="87">
        <v>9</v>
      </c>
      <c r="L6" s="213">
        <f t="shared" si="1"/>
        <v>0.42857142857142855</v>
      </c>
      <c r="M6" s="171">
        <f t="shared" si="13"/>
        <v>21</v>
      </c>
      <c r="N6" s="88">
        <v>12</v>
      </c>
      <c r="O6" s="165">
        <f t="shared" si="2"/>
        <v>0.63157894736842102</v>
      </c>
      <c r="P6" s="87">
        <v>7</v>
      </c>
      <c r="Q6" s="213">
        <f t="shared" si="3"/>
        <v>0.36842105263157893</v>
      </c>
      <c r="R6" s="171">
        <f t="shared" si="14"/>
        <v>19</v>
      </c>
      <c r="S6" s="87">
        <v>12</v>
      </c>
      <c r="T6" s="165">
        <f t="shared" si="4"/>
        <v>0.63157894736842102</v>
      </c>
      <c r="U6" s="87">
        <v>7</v>
      </c>
      <c r="V6" s="213">
        <f t="shared" si="5"/>
        <v>0.36842105263157893</v>
      </c>
      <c r="W6" s="171">
        <f t="shared" si="15"/>
        <v>19</v>
      </c>
      <c r="X6" s="88">
        <v>9</v>
      </c>
      <c r="Y6" s="165">
        <f t="shared" si="6"/>
        <v>0.5625</v>
      </c>
      <c r="Z6" s="87">
        <v>7</v>
      </c>
      <c r="AA6" s="213">
        <f t="shared" si="7"/>
        <v>0.4375</v>
      </c>
      <c r="AB6" s="171">
        <f t="shared" si="16"/>
        <v>16</v>
      </c>
      <c r="AC6" s="88">
        <v>9</v>
      </c>
      <c r="AD6" s="165">
        <f t="shared" ref="AD6:AD45" si="32">IFERROR(AC6/AG6,0)</f>
        <v>0.69230769230769229</v>
      </c>
      <c r="AE6" s="87">
        <v>4</v>
      </c>
      <c r="AF6" s="213">
        <f t="shared" ref="AF6:AF45" si="33">IFERROR(AE6/AG6,0)</f>
        <v>0.30769230769230771</v>
      </c>
      <c r="AG6" s="171">
        <f t="shared" si="18"/>
        <v>13</v>
      </c>
      <c r="AH6" s="88">
        <v>9</v>
      </c>
      <c r="AI6" s="165">
        <f t="shared" ref="AI6:AI45" si="34">IFERROR(AH6/AL6,0)</f>
        <v>0.6428571428571429</v>
      </c>
      <c r="AJ6" s="87">
        <v>5</v>
      </c>
      <c r="AK6" s="165">
        <f t="shared" ref="AK6:AK45" si="35">IFERROR(AJ6/AL6,0)</f>
        <v>0.35714285714285715</v>
      </c>
      <c r="AL6" s="171">
        <f t="shared" si="20"/>
        <v>14</v>
      </c>
      <c r="AM6" s="88">
        <v>8</v>
      </c>
      <c r="AN6" s="165">
        <f>IF(AQ6=0,0,AM6/AQ6)</f>
        <v>0.5714285714285714</v>
      </c>
      <c r="AO6" s="87">
        <v>6</v>
      </c>
      <c r="AP6" s="165">
        <f>IF(AQ6=0,0,AO6/AQ6)</f>
        <v>0.42857142857142855</v>
      </c>
      <c r="AQ6" s="171">
        <f t="shared" si="8"/>
        <v>14</v>
      </c>
      <c r="AR6" s="88">
        <v>8</v>
      </c>
      <c r="AS6" s="165">
        <f t="shared" si="22"/>
        <v>0.5714285714285714</v>
      </c>
      <c r="AT6" s="87">
        <v>6</v>
      </c>
      <c r="AU6" s="165">
        <f t="shared" ref="AU6:AU45" si="36">IF(AV6=0,0,AT6/AV6)</f>
        <v>0.42857142857142855</v>
      </c>
      <c r="AV6" s="171">
        <f t="shared" si="23"/>
        <v>14</v>
      </c>
      <c r="AW6" s="88"/>
      <c r="AX6" s="165">
        <f>IF(BA6=0,0,AW6/BA6)</f>
        <v>0</v>
      </c>
      <c r="AY6" s="87"/>
      <c r="AZ6" s="165">
        <f t="shared" ref="AZ6:AZ45" si="37">IF(BA6=0,0,AY6/BA6)</f>
        <v>0</v>
      </c>
      <c r="BA6" s="171">
        <f t="shared" si="9"/>
        <v>0</v>
      </c>
      <c r="BB6" s="88"/>
      <c r="BC6" s="165">
        <f t="shared" si="25"/>
        <v>0</v>
      </c>
      <c r="BD6" s="87"/>
      <c r="BE6" s="165">
        <f t="shared" ref="BE6:BE45" si="38">IFERROR(BD6/BF6,0)</f>
        <v>0</v>
      </c>
      <c r="BF6" s="171">
        <f t="shared" si="10"/>
        <v>0</v>
      </c>
      <c r="BG6" s="88"/>
      <c r="BH6" s="165">
        <f>IFERROR(BG6/BK6,0)</f>
        <v>0</v>
      </c>
      <c r="BI6" s="87"/>
      <c r="BJ6" s="165">
        <f>IFERROR(BI6/BK6,0)</f>
        <v>0</v>
      </c>
      <c r="BK6" s="171">
        <f t="shared" si="26"/>
        <v>0</v>
      </c>
      <c r="BL6" s="88"/>
      <c r="BM6" s="165">
        <f t="shared" si="27"/>
        <v>0</v>
      </c>
      <c r="BN6" s="87"/>
      <c r="BO6" s="165">
        <f t="shared" si="28"/>
        <v>0</v>
      </c>
      <c r="BP6" s="171">
        <f t="shared" ref="BP6:BP45" si="39">SUM(BL6,BN6)</f>
        <v>0</v>
      </c>
      <c r="BQ6" s="97">
        <f t="shared" si="29"/>
        <v>0</v>
      </c>
      <c r="BR6" s="252">
        <f t="shared" si="30"/>
        <v>-7</v>
      </c>
    </row>
    <row r="7" spans="1:72" s="92" customFormat="1" x14ac:dyDescent="0.2">
      <c r="A7" s="45"/>
      <c r="B7" s="220" t="s">
        <v>186</v>
      </c>
      <c r="C7" s="48" t="s">
        <v>137</v>
      </c>
      <c r="D7" s="88">
        <v>0</v>
      </c>
      <c r="E7" s="165">
        <f t="shared" si="11"/>
        <v>0</v>
      </c>
      <c r="F7" s="87">
        <v>1</v>
      </c>
      <c r="G7" s="165">
        <f t="shared" si="12"/>
        <v>1</v>
      </c>
      <c r="H7" s="171">
        <f t="shared" si="31"/>
        <v>1</v>
      </c>
      <c r="I7" s="88">
        <v>0</v>
      </c>
      <c r="J7" s="165">
        <f t="shared" si="0"/>
        <v>0</v>
      </c>
      <c r="K7" s="87">
        <v>1</v>
      </c>
      <c r="L7" s="213">
        <f t="shared" si="1"/>
        <v>1</v>
      </c>
      <c r="M7" s="171">
        <f t="shared" si="13"/>
        <v>1</v>
      </c>
      <c r="N7" s="88">
        <v>0</v>
      </c>
      <c r="O7" s="165">
        <f t="shared" si="2"/>
        <v>0</v>
      </c>
      <c r="P7" s="87">
        <v>1</v>
      </c>
      <c r="Q7" s="213">
        <f t="shared" si="3"/>
        <v>1</v>
      </c>
      <c r="R7" s="171">
        <f t="shared" si="14"/>
        <v>1</v>
      </c>
      <c r="S7" s="87">
        <v>0</v>
      </c>
      <c r="T7" s="165">
        <f t="shared" si="4"/>
        <v>0</v>
      </c>
      <c r="U7" s="87">
        <v>1</v>
      </c>
      <c r="V7" s="213">
        <f t="shared" si="5"/>
        <v>1</v>
      </c>
      <c r="W7" s="171">
        <f t="shared" si="15"/>
        <v>1</v>
      </c>
      <c r="X7" s="88">
        <v>0</v>
      </c>
      <c r="Y7" s="165">
        <f t="shared" si="6"/>
        <v>0</v>
      </c>
      <c r="Z7" s="87">
        <v>1</v>
      </c>
      <c r="AA7" s="213">
        <f t="shared" si="7"/>
        <v>1</v>
      </c>
      <c r="AB7" s="171">
        <f t="shared" si="16"/>
        <v>1</v>
      </c>
      <c r="AC7" s="88">
        <v>1</v>
      </c>
      <c r="AD7" s="165">
        <f t="shared" si="32"/>
        <v>0.5</v>
      </c>
      <c r="AE7" s="87">
        <v>1</v>
      </c>
      <c r="AF7" s="213">
        <f t="shared" si="33"/>
        <v>0.5</v>
      </c>
      <c r="AG7" s="171">
        <f t="shared" si="18"/>
        <v>2</v>
      </c>
      <c r="AH7" s="88">
        <v>1</v>
      </c>
      <c r="AI7" s="165">
        <f t="shared" si="34"/>
        <v>0.5</v>
      </c>
      <c r="AJ7" s="87">
        <v>1</v>
      </c>
      <c r="AK7" s="213">
        <f t="shared" si="35"/>
        <v>0.5</v>
      </c>
      <c r="AL7" s="171">
        <f t="shared" si="20"/>
        <v>2</v>
      </c>
      <c r="AM7" s="88">
        <v>1</v>
      </c>
      <c r="AN7" s="165">
        <f>IF(AQ7=0,0,AM7/AQ7)</f>
        <v>0.5</v>
      </c>
      <c r="AO7" s="87">
        <v>1</v>
      </c>
      <c r="AP7" s="165">
        <f t="shared" ref="AP7:AP45" si="40">IF(AQ7=0,0,AO7/AQ7)</f>
        <v>0.5</v>
      </c>
      <c r="AQ7" s="171">
        <f t="shared" si="8"/>
        <v>2</v>
      </c>
      <c r="AR7" s="88">
        <v>2</v>
      </c>
      <c r="AS7" s="165">
        <f t="shared" si="22"/>
        <v>0.66666666666666663</v>
      </c>
      <c r="AT7" s="87">
        <v>1</v>
      </c>
      <c r="AU7" s="213">
        <f t="shared" si="36"/>
        <v>0.33333333333333331</v>
      </c>
      <c r="AV7" s="171">
        <f t="shared" si="23"/>
        <v>3</v>
      </c>
      <c r="AW7" s="88"/>
      <c r="AX7" s="165">
        <f t="shared" ref="AX7:AX45" si="41">IF(BA7=0,0,AW7/BA7)</f>
        <v>0</v>
      </c>
      <c r="AY7" s="87"/>
      <c r="AZ7" s="213">
        <f t="shared" si="37"/>
        <v>0</v>
      </c>
      <c r="BA7" s="171">
        <f t="shared" si="9"/>
        <v>0</v>
      </c>
      <c r="BB7" s="88"/>
      <c r="BC7" s="165">
        <f t="shared" si="25"/>
        <v>0</v>
      </c>
      <c r="BD7" s="87"/>
      <c r="BE7" s="213">
        <f t="shared" si="38"/>
        <v>0</v>
      </c>
      <c r="BF7" s="171">
        <f t="shared" si="10"/>
        <v>0</v>
      </c>
      <c r="BG7" s="88"/>
      <c r="BH7" s="165">
        <f t="shared" ref="BH7:BH45" si="42">IFERROR(BG7/BK7,0)</f>
        <v>0</v>
      </c>
      <c r="BI7" s="87"/>
      <c r="BJ7" s="213">
        <f t="shared" ref="BJ7:BJ45" si="43">IFERROR(BI7/BK7,0)</f>
        <v>0</v>
      </c>
      <c r="BK7" s="171">
        <f t="shared" si="26"/>
        <v>0</v>
      </c>
      <c r="BL7" s="88"/>
      <c r="BM7" s="165">
        <f t="shared" si="27"/>
        <v>0</v>
      </c>
      <c r="BN7" s="87"/>
      <c r="BO7" s="165">
        <f t="shared" si="28"/>
        <v>0</v>
      </c>
      <c r="BP7" s="171">
        <f t="shared" si="39"/>
        <v>0</v>
      </c>
      <c r="BQ7" s="97">
        <f t="shared" si="29"/>
        <v>1</v>
      </c>
      <c r="BR7" s="252">
        <f t="shared" si="30"/>
        <v>2</v>
      </c>
    </row>
    <row r="8" spans="1:72" x14ac:dyDescent="0.2">
      <c r="A8" s="45" t="s">
        <v>83</v>
      </c>
      <c r="B8" s="220" t="s">
        <v>187</v>
      </c>
      <c r="C8" s="48" t="s">
        <v>50</v>
      </c>
      <c r="D8" s="88">
        <v>1</v>
      </c>
      <c r="E8" s="165">
        <f t="shared" si="11"/>
        <v>1</v>
      </c>
      <c r="F8" s="87">
        <v>0</v>
      </c>
      <c r="G8" s="165">
        <f t="shared" si="12"/>
        <v>0</v>
      </c>
      <c r="H8" s="171">
        <f t="shared" si="31"/>
        <v>1</v>
      </c>
      <c r="I8" s="88">
        <v>1</v>
      </c>
      <c r="J8" s="165">
        <f t="shared" si="0"/>
        <v>1</v>
      </c>
      <c r="K8" s="87">
        <v>0</v>
      </c>
      <c r="L8" s="213">
        <f t="shared" si="1"/>
        <v>0</v>
      </c>
      <c r="M8" s="171">
        <f t="shared" si="13"/>
        <v>1</v>
      </c>
      <c r="N8" s="88">
        <v>1</v>
      </c>
      <c r="O8" s="165">
        <f t="shared" si="2"/>
        <v>1</v>
      </c>
      <c r="P8" s="87">
        <v>0</v>
      </c>
      <c r="Q8" s="213">
        <f t="shared" si="3"/>
        <v>0</v>
      </c>
      <c r="R8" s="171">
        <f t="shared" si="14"/>
        <v>1</v>
      </c>
      <c r="S8" s="87">
        <v>1</v>
      </c>
      <c r="T8" s="165">
        <f t="shared" si="4"/>
        <v>1</v>
      </c>
      <c r="U8" s="87">
        <v>0</v>
      </c>
      <c r="V8" s="213">
        <f t="shared" si="5"/>
        <v>0</v>
      </c>
      <c r="W8" s="171">
        <f t="shared" si="15"/>
        <v>1</v>
      </c>
      <c r="X8" s="88">
        <v>1</v>
      </c>
      <c r="Y8" s="165">
        <f t="shared" si="6"/>
        <v>1</v>
      </c>
      <c r="Z8" s="87">
        <v>0</v>
      </c>
      <c r="AA8" s="213">
        <f t="shared" si="7"/>
        <v>0</v>
      </c>
      <c r="AB8" s="171">
        <f t="shared" si="16"/>
        <v>1</v>
      </c>
      <c r="AC8" s="88">
        <v>0</v>
      </c>
      <c r="AD8" s="165">
        <f t="shared" si="32"/>
        <v>0</v>
      </c>
      <c r="AE8" s="87">
        <v>0</v>
      </c>
      <c r="AF8" s="213">
        <f t="shared" si="33"/>
        <v>0</v>
      </c>
      <c r="AG8" s="171">
        <f t="shared" si="18"/>
        <v>0</v>
      </c>
      <c r="AH8" s="88">
        <v>0</v>
      </c>
      <c r="AI8" s="165">
        <f>IFERROR(AH8/AL8,0)</f>
        <v>0</v>
      </c>
      <c r="AJ8" s="87">
        <v>0</v>
      </c>
      <c r="AK8" s="165">
        <f t="shared" si="35"/>
        <v>0</v>
      </c>
      <c r="AL8" s="171">
        <f t="shared" si="20"/>
        <v>0</v>
      </c>
      <c r="AM8" s="88">
        <v>0</v>
      </c>
      <c r="AN8" s="165">
        <f t="shared" ref="AN8:AN23" si="44">IF(AQ8=0,0,AM8/AQ8)</f>
        <v>0</v>
      </c>
      <c r="AO8" s="87">
        <v>0</v>
      </c>
      <c r="AP8" s="165">
        <f t="shared" si="40"/>
        <v>0</v>
      </c>
      <c r="AQ8" s="171">
        <f t="shared" si="8"/>
        <v>0</v>
      </c>
      <c r="AR8" s="88">
        <v>0</v>
      </c>
      <c r="AS8" s="165">
        <f t="shared" si="22"/>
        <v>0</v>
      </c>
      <c r="AT8" s="87">
        <v>0</v>
      </c>
      <c r="AU8" s="165">
        <f t="shared" si="36"/>
        <v>0</v>
      </c>
      <c r="AV8" s="171">
        <f t="shared" si="23"/>
        <v>0</v>
      </c>
      <c r="AW8" s="88"/>
      <c r="AX8" s="165">
        <f t="shared" si="41"/>
        <v>0</v>
      </c>
      <c r="AY8" s="87"/>
      <c r="AZ8" s="165">
        <f t="shared" si="37"/>
        <v>0</v>
      </c>
      <c r="BA8" s="171">
        <f t="shared" si="9"/>
        <v>0</v>
      </c>
      <c r="BB8" s="88"/>
      <c r="BC8" s="165">
        <f t="shared" si="25"/>
        <v>0</v>
      </c>
      <c r="BD8" s="87"/>
      <c r="BE8" s="165">
        <f t="shared" si="38"/>
        <v>0</v>
      </c>
      <c r="BF8" s="171">
        <f t="shared" si="10"/>
        <v>0</v>
      </c>
      <c r="BG8" s="88"/>
      <c r="BH8" s="165">
        <f t="shared" si="42"/>
        <v>0</v>
      </c>
      <c r="BI8" s="87"/>
      <c r="BJ8" s="165">
        <f t="shared" si="43"/>
        <v>0</v>
      </c>
      <c r="BK8" s="171">
        <f t="shared" si="26"/>
        <v>0</v>
      </c>
      <c r="BL8" s="88"/>
      <c r="BM8" s="165">
        <f t="shared" si="27"/>
        <v>0</v>
      </c>
      <c r="BN8" s="87"/>
      <c r="BO8" s="165">
        <f t="shared" si="28"/>
        <v>0</v>
      </c>
      <c r="BP8" s="171">
        <f t="shared" si="39"/>
        <v>0</v>
      </c>
      <c r="BQ8" s="97">
        <f t="shared" si="29"/>
        <v>0</v>
      </c>
      <c r="BR8" s="252">
        <f t="shared" si="30"/>
        <v>-1</v>
      </c>
    </row>
    <row r="9" spans="1:72" s="92" customFormat="1" x14ac:dyDescent="0.2">
      <c r="A9" s="45"/>
      <c r="B9" s="220" t="s">
        <v>187</v>
      </c>
      <c r="C9" s="48" t="s">
        <v>137</v>
      </c>
      <c r="D9" s="88">
        <v>0</v>
      </c>
      <c r="E9" s="165">
        <f t="shared" si="11"/>
        <v>0</v>
      </c>
      <c r="F9" s="87">
        <v>0</v>
      </c>
      <c r="G9" s="165">
        <f t="shared" si="12"/>
        <v>0</v>
      </c>
      <c r="H9" s="171">
        <f t="shared" si="31"/>
        <v>0</v>
      </c>
      <c r="I9" s="88">
        <v>0</v>
      </c>
      <c r="J9" s="165">
        <f t="shared" si="0"/>
        <v>0</v>
      </c>
      <c r="K9" s="87">
        <v>0</v>
      </c>
      <c r="L9" s="213">
        <f t="shared" si="1"/>
        <v>0</v>
      </c>
      <c r="M9" s="171">
        <f t="shared" ref="M9" si="45">SUM(I9,K9)</f>
        <v>0</v>
      </c>
      <c r="N9" s="88">
        <v>0</v>
      </c>
      <c r="O9" s="165">
        <f t="shared" si="2"/>
        <v>0</v>
      </c>
      <c r="P9" s="87">
        <v>0</v>
      </c>
      <c r="Q9" s="213">
        <f t="shared" si="3"/>
        <v>0</v>
      </c>
      <c r="R9" s="171">
        <f t="shared" ref="R9" si="46">SUM(N9,P9)</f>
        <v>0</v>
      </c>
      <c r="S9" s="186">
        <v>0</v>
      </c>
      <c r="T9" s="165">
        <f t="shared" si="4"/>
        <v>0</v>
      </c>
      <c r="U9" s="87">
        <v>0</v>
      </c>
      <c r="V9" s="213">
        <f t="shared" si="5"/>
        <v>0</v>
      </c>
      <c r="W9" s="171">
        <f t="shared" ref="W9" si="47">SUM(S9,U9)</f>
        <v>0</v>
      </c>
      <c r="X9" s="88">
        <v>0</v>
      </c>
      <c r="Y9" s="165">
        <f t="shared" si="6"/>
        <v>0</v>
      </c>
      <c r="Z9" s="87">
        <v>0</v>
      </c>
      <c r="AA9" s="213">
        <f t="shared" si="7"/>
        <v>0</v>
      </c>
      <c r="AB9" s="171">
        <f t="shared" ref="AB9" si="48">SUM(X9,Z9)</f>
        <v>0</v>
      </c>
      <c r="AC9" s="88">
        <v>0</v>
      </c>
      <c r="AD9" s="165">
        <f t="shared" si="32"/>
        <v>0</v>
      </c>
      <c r="AE9" s="87">
        <v>0</v>
      </c>
      <c r="AF9" s="213">
        <f t="shared" si="33"/>
        <v>0</v>
      </c>
      <c r="AG9" s="171">
        <f t="shared" ref="AG9" si="49">SUM(AC9,AE9)</f>
        <v>0</v>
      </c>
      <c r="AH9" s="88">
        <v>0</v>
      </c>
      <c r="AI9" s="165">
        <f t="shared" si="34"/>
        <v>0</v>
      </c>
      <c r="AJ9" s="87">
        <v>0</v>
      </c>
      <c r="AK9" s="165">
        <f t="shared" si="35"/>
        <v>0</v>
      </c>
      <c r="AL9" s="171">
        <f t="shared" ref="AL9" si="50">SUM(AH9,AJ9)</f>
        <v>0</v>
      </c>
      <c r="AM9" s="88">
        <v>0</v>
      </c>
      <c r="AN9" s="165">
        <f t="shared" si="44"/>
        <v>0</v>
      </c>
      <c r="AO9" s="87">
        <v>0</v>
      </c>
      <c r="AP9" s="165">
        <f t="shared" si="40"/>
        <v>0</v>
      </c>
      <c r="AQ9" s="171">
        <f t="shared" si="8"/>
        <v>0</v>
      </c>
      <c r="AR9" s="88">
        <v>0</v>
      </c>
      <c r="AS9" s="165">
        <f t="shared" si="22"/>
        <v>0</v>
      </c>
      <c r="AT9" s="87">
        <v>0</v>
      </c>
      <c r="AU9" s="165">
        <f t="shared" si="36"/>
        <v>0</v>
      </c>
      <c r="AV9" s="171">
        <f t="shared" ref="AV9" si="51">SUM(AR9,AT9)</f>
        <v>0</v>
      </c>
      <c r="AW9" s="88"/>
      <c r="AX9" s="165">
        <f t="shared" si="41"/>
        <v>0</v>
      </c>
      <c r="AY9" s="87"/>
      <c r="AZ9" s="165">
        <f t="shared" si="37"/>
        <v>0</v>
      </c>
      <c r="BA9" s="171">
        <f t="shared" ref="BA9" si="52">SUM(AW9,AY9)</f>
        <v>0</v>
      </c>
      <c r="BB9" s="88"/>
      <c r="BC9" s="165">
        <f t="shared" si="25"/>
        <v>0</v>
      </c>
      <c r="BD9" s="87"/>
      <c r="BE9" s="165">
        <f t="shared" si="38"/>
        <v>0</v>
      </c>
      <c r="BF9" s="171">
        <f t="shared" ref="BF9" si="53">SUM(BB9,BD9)</f>
        <v>0</v>
      </c>
      <c r="BG9" s="88"/>
      <c r="BH9" s="165">
        <f t="shared" si="42"/>
        <v>0</v>
      </c>
      <c r="BI9" s="87"/>
      <c r="BJ9" s="165">
        <f t="shared" si="43"/>
        <v>0</v>
      </c>
      <c r="BK9" s="171">
        <f t="shared" ref="BK9" si="54">SUM(BG9,BI9)</f>
        <v>0</v>
      </c>
      <c r="BL9" s="88"/>
      <c r="BM9" s="165">
        <f t="shared" si="27"/>
        <v>0</v>
      </c>
      <c r="BN9" s="87"/>
      <c r="BO9" s="165">
        <f t="shared" si="28"/>
        <v>0</v>
      </c>
      <c r="BP9" s="171">
        <f t="shared" ref="BP9" si="55">SUM(BL9,BN9)</f>
        <v>0</v>
      </c>
      <c r="BQ9" s="97">
        <f t="shared" si="29"/>
        <v>0</v>
      </c>
      <c r="BR9" s="252">
        <f t="shared" si="30"/>
        <v>0</v>
      </c>
    </row>
    <row r="10" spans="1:72" x14ac:dyDescent="0.2">
      <c r="A10" s="45" t="s">
        <v>141</v>
      </c>
      <c r="B10" s="220" t="s">
        <v>188</v>
      </c>
      <c r="C10" s="48" t="s">
        <v>50</v>
      </c>
      <c r="D10" s="88">
        <v>41</v>
      </c>
      <c r="E10" s="165">
        <f t="shared" si="11"/>
        <v>0.54666666666666663</v>
      </c>
      <c r="F10" s="87">
        <v>34</v>
      </c>
      <c r="G10" s="165">
        <f t="shared" si="12"/>
        <v>0.45333333333333331</v>
      </c>
      <c r="H10" s="171">
        <f t="shared" si="31"/>
        <v>75</v>
      </c>
      <c r="I10" s="88">
        <v>36</v>
      </c>
      <c r="J10" s="165">
        <f t="shared" si="0"/>
        <v>0.51428571428571423</v>
      </c>
      <c r="K10" s="87">
        <v>34</v>
      </c>
      <c r="L10" s="213">
        <f t="shared" si="1"/>
        <v>0.48571428571428571</v>
      </c>
      <c r="M10" s="171">
        <f t="shared" si="13"/>
        <v>70</v>
      </c>
      <c r="N10" s="88">
        <v>36</v>
      </c>
      <c r="O10" s="165">
        <f t="shared" si="2"/>
        <v>0.51428571428571423</v>
      </c>
      <c r="P10" s="87">
        <v>34</v>
      </c>
      <c r="Q10" s="213">
        <f t="shared" si="3"/>
        <v>0.48571428571428571</v>
      </c>
      <c r="R10" s="171">
        <f t="shared" si="14"/>
        <v>70</v>
      </c>
      <c r="S10" s="186">
        <v>38</v>
      </c>
      <c r="T10" s="165">
        <f t="shared" si="4"/>
        <v>0.52054794520547942</v>
      </c>
      <c r="U10" s="87">
        <v>35</v>
      </c>
      <c r="V10" s="213">
        <f t="shared" si="5"/>
        <v>0.47945205479452052</v>
      </c>
      <c r="W10" s="171">
        <f t="shared" si="15"/>
        <v>73</v>
      </c>
      <c r="X10" s="88">
        <v>31</v>
      </c>
      <c r="Y10" s="165">
        <f t="shared" si="6"/>
        <v>0.52542372881355937</v>
      </c>
      <c r="Z10" s="87">
        <v>28</v>
      </c>
      <c r="AA10" s="213">
        <f t="shared" si="7"/>
        <v>0.47457627118644069</v>
      </c>
      <c r="AB10" s="171">
        <f t="shared" si="16"/>
        <v>59</v>
      </c>
      <c r="AC10" s="88">
        <v>32</v>
      </c>
      <c r="AD10" s="165">
        <f t="shared" si="32"/>
        <v>0.49230769230769234</v>
      </c>
      <c r="AE10" s="87">
        <v>33</v>
      </c>
      <c r="AF10" s="213">
        <f t="shared" si="33"/>
        <v>0.50769230769230766</v>
      </c>
      <c r="AG10" s="171">
        <f t="shared" si="18"/>
        <v>65</v>
      </c>
      <c r="AH10" s="88">
        <v>37</v>
      </c>
      <c r="AI10" s="165">
        <f t="shared" si="34"/>
        <v>0.51388888888888884</v>
      </c>
      <c r="AJ10" s="87">
        <v>35</v>
      </c>
      <c r="AK10" s="165">
        <f t="shared" si="35"/>
        <v>0.4861111111111111</v>
      </c>
      <c r="AL10" s="171">
        <f t="shared" si="20"/>
        <v>72</v>
      </c>
      <c r="AM10" s="88">
        <v>34</v>
      </c>
      <c r="AN10" s="165">
        <f t="shared" si="44"/>
        <v>0.51515151515151514</v>
      </c>
      <c r="AO10" s="87">
        <v>32</v>
      </c>
      <c r="AP10" s="165">
        <f t="shared" si="40"/>
        <v>0.48484848484848486</v>
      </c>
      <c r="AQ10" s="171">
        <f t="shared" si="8"/>
        <v>66</v>
      </c>
      <c r="AR10" s="88">
        <v>35</v>
      </c>
      <c r="AS10" s="165">
        <f t="shared" si="22"/>
        <v>0.52238805970149249</v>
      </c>
      <c r="AT10" s="87">
        <v>32</v>
      </c>
      <c r="AU10" s="165">
        <f t="shared" si="36"/>
        <v>0.47761194029850745</v>
      </c>
      <c r="AV10" s="171">
        <f t="shared" si="23"/>
        <v>67</v>
      </c>
      <c r="AW10" s="88"/>
      <c r="AX10" s="165">
        <f t="shared" si="41"/>
        <v>0</v>
      </c>
      <c r="AY10" s="87"/>
      <c r="AZ10" s="165">
        <f t="shared" si="37"/>
        <v>0</v>
      </c>
      <c r="BA10" s="171">
        <f t="shared" si="9"/>
        <v>0</v>
      </c>
      <c r="BB10" s="88"/>
      <c r="BC10" s="165">
        <f t="shared" si="25"/>
        <v>0</v>
      </c>
      <c r="BD10" s="87"/>
      <c r="BE10" s="165">
        <f t="shared" si="38"/>
        <v>0</v>
      </c>
      <c r="BF10" s="171">
        <f t="shared" si="10"/>
        <v>0</v>
      </c>
      <c r="BG10" s="88"/>
      <c r="BH10" s="165">
        <f t="shared" si="42"/>
        <v>0</v>
      </c>
      <c r="BI10" s="87"/>
      <c r="BJ10" s="165">
        <f t="shared" si="43"/>
        <v>0</v>
      </c>
      <c r="BK10" s="171">
        <f t="shared" si="26"/>
        <v>0</v>
      </c>
      <c r="BL10" s="88"/>
      <c r="BM10" s="165">
        <f t="shared" si="27"/>
        <v>0</v>
      </c>
      <c r="BN10" s="87"/>
      <c r="BO10" s="165">
        <f t="shared" si="28"/>
        <v>0</v>
      </c>
      <c r="BP10" s="171">
        <f t="shared" si="39"/>
        <v>0</v>
      </c>
      <c r="BQ10" s="97">
        <f t="shared" si="29"/>
        <v>1</v>
      </c>
      <c r="BR10" s="252">
        <f t="shared" si="30"/>
        <v>-3</v>
      </c>
    </row>
    <row r="11" spans="1:72" x14ac:dyDescent="0.2">
      <c r="A11" s="45" t="s">
        <v>141</v>
      </c>
      <c r="B11" s="220" t="s">
        <v>188</v>
      </c>
      <c r="C11" s="48" t="s">
        <v>137</v>
      </c>
      <c r="D11" s="88">
        <v>7</v>
      </c>
      <c r="E11" s="165">
        <f t="shared" si="11"/>
        <v>0.63636363636363635</v>
      </c>
      <c r="F11" s="87">
        <v>4</v>
      </c>
      <c r="G11" s="165">
        <f t="shared" si="12"/>
        <v>0.36363636363636365</v>
      </c>
      <c r="H11" s="171">
        <f t="shared" si="31"/>
        <v>11</v>
      </c>
      <c r="I11" s="88">
        <v>7</v>
      </c>
      <c r="J11" s="165">
        <f t="shared" si="0"/>
        <v>0.63636363636363635</v>
      </c>
      <c r="K11" s="87">
        <v>4</v>
      </c>
      <c r="L11" s="213">
        <f t="shared" si="1"/>
        <v>0.36363636363636365</v>
      </c>
      <c r="M11" s="171">
        <f t="shared" si="13"/>
        <v>11</v>
      </c>
      <c r="N11" s="88">
        <v>7</v>
      </c>
      <c r="O11" s="165">
        <f t="shared" si="2"/>
        <v>0.7</v>
      </c>
      <c r="P11" s="87">
        <v>3</v>
      </c>
      <c r="Q11" s="213">
        <f t="shared" si="3"/>
        <v>0.3</v>
      </c>
      <c r="R11" s="171">
        <f t="shared" si="14"/>
        <v>10</v>
      </c>
      <c r="S11" s="186">
        <v>8</v>
      </c>
      <c r="T11" s="165">
        <f t="shared" si="4"/>
        <v>0.8</v>
      </c>
      <c r="U11" s="87">
        <v>2</v>
      </c>
      <c r="V11" s="213">
        <f t="shared" si="5"/>
        <v>0.2</v>
      </c>
      <c r="W11" s="171">
        <f t="shared" si="15"/>
        <v>10</v>
      </c>
      <c r="X11" s="88">
        <v>7</v>
      </c>
      <c r="Y11" s="165">
        <f t="shared" si="6"/>
        <v>0.875</v>
      </c>
      <c r="Z11" s="87">
        <v>1</v>
      </c>
      <c r="AA11" s="213">
        <f t="shared" si="7"/>
        <v>0.125</v>
      </c>
      <c r="AB11" s="171">
        <f t="shared" si="16"/>
        <v>8</v>
      </c>
      <c r="AC11" s="88">
        <v>9</v>
      </c>
      <c r="AD11" s="165">
        <f t="shared" si="32"/>
        <v>0.81818181818181823</v>
      </c>
      <c r="AE11" s="87">
        <v>2</v>
      </c>
      <c r="AF11" s="213">
        <f t="shared" si="33"/>
        <v>0.18181818181818182</v>
      </c>
      <c r="AG11" s="171">
        <f t="shared" si="18"/>
        <v>11</v>
      </c>
      <c r="AH11" s="88">
        <v>7</v>
      </c>
      <c r="AI11" s="165">
        <f t="shared" si="34"/>
        <v>0.7</v>
      </c>
      <c r="AJ11" s="87">
        <v>3</v>
      </c>
      <c r="AK11" s="165">
        <f t="shared" si="35"/>
        <v>0.3</v>
      </c>
      <c r="AL11" s="171">
        <f t="shared" si="20"/>
        <v>10</v>
      </c>
      <c r="AM11" s="88">
        <v>8</v>
      </c>
      <c r="AN11" s="165">
        <f t="shared" si="44"/>
        <v>0.8</v>
      </c>
      <c r="AO11" s="87">
        <v>2</v>
      </c>
      <c r="AP11" s="165">
        <f t="shared" si="40"/>
        <v>0.2</v>
      </c>
      <c r="AQ11" s="171">
        <f t="shared" si="8"/>
        <v>10</v>
      </c>
      <c r="AR11" s="88">
        <v>8</v>
      </c>
      <c r="AS11" s="165">
        <f t="shared" si="22"/>
        <v>0.8</v>
      </c>
      <c r="AT11" s="87">
        <v>2</v>
      </c>
      <c r="AU11" s="165">
        <f t="shared" si="36"/>
        <v>0.2</v>
      </c>
      <c r="AV11" s="171">
        <f t="shared" si="23"/>
        <v>10</v>
      </c>
      <c r="AW11" s="88"/>
      <c r="AX11" s="165">
        <f t="shared" si="41"/>
        <v>0</v>
      </c>
      <c r="AY11" s="87"/>
      <c r="AZ11" s="165">
        <f t="shared" si="37"/>
        <v>0</v>
      </c>
      <c r="BA11" s="171">
        <f t="shared" si="9"/>
        <v>0</v>
      </c>
      <c r="BB11" s="88"/>
      <c r="BC11" s="165">
        <f t="shared" si="25"/>
        <v>0</v>
      </c>
      <c r="BD11" s="87"/>
      <c r="BE11" s="165">
        <f t="shared" si="38"/>
        <v>0</v>
      </c>
      <c r="BF11" s="171">
        <f t="shared" si="10"/>
        <v>0</v>
      </c>
      <c r="BG11" s="88"/>
      <c r="BH11" s="165">
        <f t="shared" si="42"/>
        <v>0</v>
      </c>
      <c r="BI11" s="87"/>
      <c r="BJ11" s="165">
        <f t="shared" si="43"/>
        <v>0</v>
      </c>
      <c r="BK11" s="171">
        <f t="shared" si="26"/>
        <v>0</v>
      </c>
      <c r="BL11" s="88"/>
      <c r="BM11" s="165">
        <f t="shared" si="27"/>
        <v>0</v>
      </c>
      <c r="BN11" s="87"/>
      <c r="BO11" s="165">
        <f t="shared" si="28"/>
        <v>0</v>
      </c>
      <c r="BP11" s="171">
        <f t="shared" si="39"/>
        <v>0</v>
      </c>
      <c r="BQ11" s="97">
        <f t="shared" si="29"/>
        <v>0</v>
      </c>
      <c r="BR11" s="252">
        <f t="shared" si="30"/>
        <v>-1</v>
      </c>
    </row>
    <row r="12" spans="1:72" s="92" customFormat="1" x14ac:dyDescent="0.2">
      <c r="A12" s="45" t="s">
        <v>142</v>
      </c>
      <c r="B12" s="220" t="s">
        <v>243</v>
      </c>
      <c r="C12" s="48" t="s">
        <v>50</v>
      </c>
      <c r="D12" s="88">
        <v>0</v>
      </c>
      <c r="E12" s="165">
        <f t="shared" si="11"/>
        <v>0</v>
      </c>
      <c r="F12" s="87">
        <v>0</v>
      </c>
      <c r="G12" s="165">
        <f t="shared" si="12"/>
        <v>0</v>
      </c>
      <c r="H12" s="171">
        <f t="shared" si="31"/>
        <v>0</v>
      </c>
      <c r="I12" s="88">
        <v>0</v>
      </c>
      <c r="J12" s="165">
        <f t="shared" si="0"/>
        <v>0</v>
      </c>
      <c r="K12" s="87">
        <v>0</v>
      </c>
      <c r="L12" s="213">
        <f t="shared" si="1"/>
        <v>0</v>
      </c>
      <c r="M12" s="171">
        <f t="shared" ref="M12" si="56">SUM(I12,K12)</f>
        <v>0</v>
      </c>
      <c r="N12" s="88">
        <v>0</v>
      </c>
      <c r="O12" s="165">
        <f t="shared" si="2"/>
        <v>0</v>
      </c>
      <c r="P12" s="87">
        <v>0</v>
      </c>
      <c r="Q12" s="213">
        <f t="shared" si="3"/>
        <v>0</v>
      </c>
      <c r="R12" s="171">
        <f t="shared" ref="R12" si="57">SUM(N12,P12)</f>
        <v>0</v>
      </c>
      <c r="S12" s="186">
        <v>0</v>
      </c>
      <c r="T12" s="165">
        <f t="shared" si="4"/>
        <v>0</v>
      </c>
      <c r="U12" s="87">
        <v>0</v>
      </c>
      <c r="V12" s="213">
        <f t="shared" si="5"/>
        <v>0</v>
      </c>
      <c r="W12" s="171">
        <f t="shared" ref="W12" si="58">SUM(S12,U12)</f>
        <v>0</v>
      </c>
      <c r="X12" s="88">
        <v>0</v>
      </c>
      <c r="Y12" s="165">
        <f t="shared" si="6"/>
        <v>0</v>
      </c>
      <c r="Z12" s="87">
        <v>0</v>
      </c>
      <c r="AA12" s="213">
        <f t="shared" si="7"/>
        <v>0</v>
      </c>
      <c r="AB12" s="171">
        <f t="shared" ref="AB12" si="59">SUM(X12,Z12)</f>
        <v>0</v>
      </c>
      <c r="AC12" s="88">
        <v>0</v>
      </c>
      <c r="AD12" s="165">
        <f t="shared" si="32"/>
        <v>0</v>
      </c>
      <c r="AE12" s="87">
        <v>0</v>
      </c>
      <c r="AF12" s="213">
        <f t="shared" si="33"/>
        <v>0</v>
      </c>
      <c r="AG12" s="171">
        <f t="shared" ref="AG12" si="60">SUM(AC12,AE12)</f>
        <v>0</v>
      </c>
      <c r="AH12" s="88">
        <v>0</v>
      </c>
      <c r="AI12" s="165">
        <f t="shared" si="34"/>
        <v>0</v>
      </c>
      <c r="AJ12" s="87">
        <v>0</v>
      </c>
      <c r="AK12" s="165">
        <f t="shared" si="35"/>
        <v>0</v>
      </c>
      <c r="AL12" s="171">
        <f t="shared" ref="AL12" si="61">SUM(AH12,AJ12)</f>
        <v>0</v>
      </c>
      <c r="AM12" s="88">
        <v>0</v>
      </c>
      <c r="AN12" s="165">
        <f t="shared" si="44"/>
        <v>0</v>
      </c>
      <c r="AO12" s="87">
        <v>0</v>
      </c>
      <c r="AP12" s="165">
        <f>IF(AQ12=0,0,AO12/AQ12)</f>
        <v>0</v>
      </c>
      <c r="AQ12" s="171">
        <f t="shared" si="8"/>
        <v>0</v>
      </c>
      <c r="AR12" s="88">
        <v>0</v>
      </c>
      <c r="AS12" s="165">
        <f t="shared" si="22"/>
        <v>0</v>
      </c>
      <c r="AT12" s="87">
        <v>0</v>
      </c>
      <c r="AU12" s="165">
        <f t="shared" si="36"/>
        <v>0</v>
      </c>
      <c r="AV12" s="171">
        <f t="shared" ref="AV12" si="62">SUM(AR12,AT12)</f>
        <v>0</v>
      </c>
      <c r="AW12" s="88"/>
      <c r="AX12" s="165">
        <f t="shared" si="41"/>
        <v>0</v>
      </c>
      <c r="AY12" s="87"/>
      <c r="AZ12" s="165">
        <f t="shared" si="37"/>
        <v>0</v>
      </c>
      <c r="BA12" s="171">
        <f t="shared" ref="BA12" si="63">SUM(AW12,AY12)</f>
        <v>0</v>
      </c>
      <c r="BB12" s="88"/>
      <c r="BC12" s="165">
        <f t="shared" si="25"/>
        <v>0</v>
      </c>
      <c r="BD12" s="87"/>
      <c r="BE12" s="165">
        <f t="shared" si="38"/>
        <v>0</v>
      </c>
      <c r="BF12" s="171">
        <f t="shared" ref="BF12" si="64">SUM(BB12,BD12)</f>
        <v>0</v>
      </c>
      <c r="BG12" s="88"/>
      <c r="BH12" s="165">
        <f t="shared" si="42"/>
        <v>0</v>
      </c>
      <c r="BI12" s="87"/>
      <c r="BJ12" s="165">
        <f t="shared" si="43"/>
        <v>0</v>
      </c>
      <c r="BK12" s="171">
        <f t="shared" si="26"/>
        <v>0</v>
      </c>
      <c r="BL12" s="88"/>
      <c r="BM12" s="165">
        <f t="shared" si="27"/>
        <v>0</v>
      </c>
      <c r="BN12" s="87"/>
      <c r="BO12" s="165">
        <f t="shared" si="28"/>
        <v>0</v>
      </c>
      <c r="BP12" s="171">
        <f t="shared" ref="BP12" si="65">SUM(BL12,BN12)</f>
        <v>0</v>
      </c>
      <c r="BQ12" s="97">
        <f t="shared" si="29"/>
        <v>0</v>
      </c>
      <c r="BR12" s="252">
        <f t="shared" si="30"/>
        <v>0</v>
      </c>
    </row>
    <row r="13" spans="1:72" x14ac:dyDescent="0.2">
      <c r="A13" s="45" t="s">
        <v>143</v>
      </c>
      <c r="B13" s="220" t="s">
        <v>189</v>
      </c>
      <c r="C13" s="48" t="s">
        <v>50</v>
      </c>
      <c r="D13" s="88">
        <v>0</v>
      </c>
      <c r="E13" s="165">
        <f t="shared" si="11"/>
        <v>0</v>
      </c>
      <c r="F13" s="87">
        <v>0</v>
      </c>
      <c r="G13" s="165">
        <f t="shared" si="12"/>
        <v>0</v>
      </c>
      <c r="H13" s="171">
        <f t="shared" si="31"/>
        <v>0</v>
      </c>
      <c r="I13" s="88">
        <v>0</v>
      </c>
      <c r="J13" s="165">
        <f t="shared" si="0"/>
        <v>0</v>
      </c>
      <c r="K13" s="87">
        <v>0</v>
      </c>
      <c r="L13" s="213">
        <f t="shared" si="1"/>
        <v>0</v>
      </c>
      <c r="M13" s="171">
        <f t="shared" si="13"/>
        <v>0</v>
      </c>
      <c r="N13" s="88">
        <v>0</v>
      </c>
      <c r="O13" s="165">
        <f t="shared" si="2"/>
        <v>0</v>
      </c>
      <c r="P13" s="87">
        <v>0</v>
      </c>
      <c r="Q13" s="213">
        <f t="shared" si="3"/>
        <v>0</v>
      </c>
      <c r="R13" s="171">
        <f t="shared" si="14"/>
        <v>0</v>
      </c>
      <c r="S13" s="186">
        <v>0</v>
      </c>
      <c r="T13" s="165">
        <f t="shared" si="4"/>
        <v>0</v>
      </c>
      <c r="U13" s="87">
        <v>0</v>
      </c>
      <c r="V13" s="213">
        <f t="shared" si="5"/>
        <v>0</v>
      </c>
      <c r="W13" s="171">
        <f t="shared" si="15"/>
        <v>0</v>
      </c>
      <c r="X13" s="88">
        <v>0</v>
      </c>
      <c r="Y13" s="165">
        <f t="shared" si="6"/>
        <v>0</v>
      </c>
      <c r="Z13" s="87">
        <v>0</v>
      </c>
      <c r="AA13" s="213">
        <f t="shared" si="7"/>
        <v>0</v>
      </c>
      <c r="AB13" s="171">
        <f t="shared" si="16"/>
        <v>0</v>
      </c>
      <c r="AC13" s="88">
        <v>0</v>
      </c>
      <c r="AD13" s="165">
        <f t="shared" si="32"/>
        <v>0</v>
      </c>
      <c r="AE13" s="87">
        <v>0</v>
      </c>
      <c r="AF13" s="213">
        <f t="shared" si="33"/>
        <v>0</v>
      </c>
      <c r="AG13" s="171">
        <f t="shared" si="18"/>
        <v>0</v>
      </c>
      <c r="AH13" s="88">
        <v>0</v>
      </c>
      <c r="AI13" s="165">
        <f t="shared" si="34"/>
        <v>0</v>
      </c>
      <c r="AJ13" s="87">
        <v>0</v>
      </c>
      <c r="AK13" s="165">
        <f t="shared" si="35"/>
        <v>0</v>
      </c>
      <c r="AL13" s="171">
        <f t="shared" si="20"/>
        <v>0</v>
      </c>
      <c r="AM13" s="88">
        <v>0</v>
      </c>
      <c r="AN13" s="165">
        <f t="shared" si="44"/>
        <v>0</v>
      </c>
      <c r="AO13" s="87">
        <v>0</v>
      </c>
      <c r="AP13" s="165">
        <f t="shared" si="40"/>
        <v>0</v>
      </c>
      <c r="AQ13" s="171">
        <f t="shared" si="8"/>
        <v>0</v>
      </c>
      <c r="AR13" s="88">
        <v>0</v>
      </c>
      <c r="AS13" s="165">
        <f t="shared" si="22"/>
        <v>0</v>
      </c>
      <c r="AT13" s="87">
        <v>0</v>
      </c>
      <c r="AU13" s="165">
        <f t="shared" si="36"/>
        <v>0</v>
      </c>
      <c r="AV13" s="171">
        <f t="shared" si="23"/>
        <v>0</v>
      </c>
      <c r="AW13" s="88"/>
      <c r="AX13" s="165">
        <f t="shared" si="41"/>
        <v>0</v>
      </c>
      <c r="AY13" s="87"/>
      <c r="AZ13" s="165">
        <f t="shared" si="37"/>
        <v>0</v>
      </c>
      <c r="BA13" s="171">
        <f t="shared" si="9"/>
        <v>0</v>
      </c>
      <c r="BB13" s="88"/>
      <c r="BC13" s="165">
        <f t="shared" si="25"/>
        <v>0</v>
      </c>
      <c r="BD13" s="87"/>
      <c r="BE13" s="165">
        <f t="shared" si="38"/>
        <v>0</v>
      </c>
      <c r="BF13" s="171">
        <f t="shared" si="10"/>
        <v>0</v>
      </c>
      <c r="BG13" s="88"/>
      <c r="BH13" s="165">
        <f t="shared" si="42"/>
        <v>0</v>
      </c>
      <c r="BI13" s="87"/>
      <c r="BJ13" s="165">
        <f t="shared" si="43"/>
        <v>0</v>
      </c>
      <c r="BK13" s="171">
        <f t="shared" si="26"/>
        <v>0</v>
      </c>
      <c r="BL13" s="88"/>
      <c r="BM13" s="165">
        <f t="shared" si="27"/>
        <v>0</v>
      </c>
      <c r="BN13" s="87"/>
      <c r="BO13" s="165">
        <f t="shared" si="28"/>
        <v>0</v>
      </c>
      <c r="BP13" s="171">
        <f t="shared" si="39"/>
        <v>0</v>
      </c>
      <c r="BQ13" s="97">
        <f t="shared" si="29"/>
        <v>0</v>
      </c>
      <c r="BR13" s="252">
        <f t="shared" si="30"/>
        <v>0</v>
      </c>
    </row>
    <row r="14" spans="1:72" s="59" customFormat="1" x14ac:dyDescent="0.2">
      <c r="A14" s="58" t="s">
        <v>143</v>
      </c>
      <c r="B14" s="220" t="s">
        <v>190</v>
      </c>
      <c r="C14" s="48" t="s">
        <v>50</v>
      </c>
      <c r="D14" s="89">
        <v>0</v>
      </c>
      <c r="E14" s="165">
        <f t="shared" si="11"/>
        <v>0</v>
      </c>
      <c r="F14" s="87">
        <v>0</v>
      </c>
      <c r="G14" s="165">
        <f t="shared" si="12"/>
        <v>0</v>
      </c>
      <c r="H14" s="171">
        <f t="shared" si="31"/>
        <v>0</v>
      </c>
      <c r="I14" s="88">
        <v>0</v>
      </c>
      <c r="J14" s="165">
        <f t="shared" si="0"/>
        <v>0</v>
      </c>
      <c r="K14" s="90">
        <v>0</v>
      </c>
      <c r="L14" s="213">
        <f t="shared" si="1"/>
        <v>0</v>
      </c>
      <c r="M14" s="171">
        <f t="shared" si="13"/>
        <v>0</v>
      </c>
      <c r="N14" s="89">
        <v>0</v>
      </c>
      <c r="O14" s="165">
        <f t="shared" si="2"/>
        <v>0</v>
      </c>
      <c r="P14" s="90">
        <v>0</v>
      </c>
      <c r="Q14" s="213">
        <f t="shared" si="3"/>
        <v>0</v>
      </c>
      <c r="R14" s="171">
        <f t="shared" si="14"/>
        <v>0</v>
      </c>
      <c r="S14" s="186">
        <v>0</v>
      </c>
      <c r="T14" s="165">
        <f t="shared" si="4"/>
        <v>0</v>
      </c>
      <c r="U14" s="87">
        <v>0</v>
      </c>
      <c r="V14" s="213">
        <f t="shared" si="5"/>
        <v>0</v>
      </c>
      <c r="W14" s="171">
        <f t="shared" si="15"/>
        <v>0</v>
      </c>
      <c r="X14" s="89">
        <v>0</v>
      </c>
      <c r="Y14" s="165">
        <f t="shared" si="6"/>
        <v>0</v>
      </c>
      <c r="Z14" s="90">
        <v>0</v>
      </c>
      <c r="AA14" s="213">
        <f t="shared" si="7"/>
        <v>0</v>
      </c>
      <c r="AB14" s="171">
        <f t="shared" si="16"/>
        <v>0</v>
      </c>
      <c r="AC14" s="89">
        <v>0</v>
      </c>
      <c r="AD14" s="165">
        <f t="shared" si="32"/>
        <v>0</v>
      </c>
      <c r="AE14" s="90">
        <v>0</v>
      </c>
      <c r="AF14" s="213">
        <f t="shared" si="33"/>
        <v>0</v>
      </c>
      <c r="AG14" s="171">
        <f t="shared" si="18"/>
        <v>0</v>
      </c>
      <c r="AH14" s="89">
        <v>0</v>
      </c>
      <c r="AI14" s="165">
        <f t="shared" si="34"/>
        <v>0</v>
      </c>
      <c r="AJ14" s="90">
        <v>0</v>
      </c>
      <c r="AK14" s="165">
        <f t="shared" si="35"/>
        <v>0</v>
      </c>
      <c r="AL14" s="171">
        <f t="shared" si="20"/>
        <v>0</v>
      </c>
      <c r="AM14" s="89">
        <v>0</v>
      </c>
      <c r="AN14" s="165">
        <f t="shared" si="44"/>
        <v>0</v>
      </c>
      <c r="AO14" s="90">
        <v>0</v>
      </c>
      <c r="AP14" s="165">
        <f t="shared" si="40"/>
        <v>0</v>
      </c>
      <c r="AQ14" s="171">
        <f t="shared" si="8"/>
        <v>0</v>
      </c>
      <c r="AR14" s="89">
        <v>0</v>
      </c>
      <c r="AS14" s="165">
        <f t="shared" si="22"/>
        <v>0</v>
      </c>
      <c r="AT14" s="90">
        <v>0</v>
      </c>
      <c r="AU14" s="165">
        <f t="shared" si="36"/>
        <v>0</v>
      </c>
      <c r="AV14" s="171">
        <f t="shared" si="23"/>
        <v>0</v>
      </c>
      <c r="AW14" s="89"/>
      <c r="AX14" s="165">
        <f t="shared" si="41"/>
        <v>0</v>
      </c>
      <c r="AY14" s="90"/>
      <c r="AZ14" s="165">
        <f t="shared" si="37"/>
        <v>0</v>
      </c>
      <c r="BA14" s="171">
        <f t="shared" si="9"/>
        <v>0</v>
      </c>
      <c r="BB14" s="89"/>
      <c r="BC14" s="165">
        <f t="shared" si="25"/>
        <v>0</v>
      </c>
      <c r="BD14" s="90"/>
      <c r="BE14" s="165">
        <f t="shared" si="38"/>
        <v>0</v>
      </c>
      <c r="BF14" s="171">
        <f t="shared" si="10"/>
        <v>0</v>
      </c>
      <c r="BG14" s="89"/>
      <c r="BH14" s="165">
        <f t="shared" si="42"/>
        <v>0</v>
      </c>
      <c r="BI14" s="90"/>
      <c r="BJ14" s="165">
        <f t="shared" si="43"/>
        <v>0</v>
      </c>
      <c r="BK14" s="171">
        <f t="shared" si="26"/>
        <v>0</v>
      </c>
      <c r="BL14" s="89"/>
      <c r="BM14" s="165">
        <f t="shared" si="27"/>
        <v>0</v>
      </c>
      <c r="BN14" s="87"/>
      <c r="BO14" s="165">
        <f t="shared" si="28"/>
        <v>0</v>
      </c>
      <c r="BP14" s="171">
        <f t="shared" si="39"/>
        <v>0</v>
      </c>
      <c r="BQ14" s="97">
        <f t="shared" si="29"/>
        <v>0</v>
      </c>
      <c r="BR14" s="252">
        <f t="shared" si="30"/>
        <v>0</v>
      </c>
    </row>
    <row r="15" spans="1:72" x14ac:dyDescent="0.2">
      <c r="A15" s="46" t="s">
        <v>124</v>
      </c>
      <c r="B15" s="220" t="s">
        <v>191</v>
      </c>
      <c r="C15" s="48" t="s">
        <v>50</v>
      </c>
      <c r="D15" s="88">
        <v>0</v>
      </c>
      <c r="E15" s="165">
        <f t="shared" si="11"/>
        <v>0</v>
      </c>
      <c r="F15" s="87">
        <v>0</v>
      </c>
      <c r="G15" s="165">
        <f t="shared" si="12"/>
        <v>0</v>
      </c>
      <c r="H15" s="171">
        <f t="shared" si="31"/>
        <v>0</v>
      </c>
      <c r="I15" s="88">
        <v>0</v>
      </c>
      <c r="J15" s="165">
        <f t="shared" si="0"/>
        <v>0</v>
      </c>
      <c r="K15" s="87">
        <v>1</v>
      </c>
      <c r="L15" s="213">
        <f t="shared" si="1"/>
        <v>1</v>
      </c>
      <c r="M15" s="171">
        <f t="shared" si="13"/>
        <v>1</v>
      </c>
      <c r="N15" s="88">
        <v>0</v>
      </c>
      <c r="O15" s="165">
        <f t="shared" si="2"/>
        <v>0</v>
      </c>
      <c r="P15" s="87">
        <v>0</v>
      </c>
      <c r="Q15" s="213">
        <f t="shared" si="3"/>
        <v>0</v>
      </c>
      <c r="R15" s="171">
        <f t="shared" si="14"/>
        <v>0</v>
      </c>
      <c r="S15" s="168">
        <v>0</v>
      </c>
      <c r="T15" s="165">
        <f t="shared" si="4"/>
        <v>0</v>
      </c>
      <c r="U15" s="90">
        <v>0</v>
      </c>
      <c r="V15" s="213">
        <f t="shared" si="5"/>
        <v>0</v>
      </c>
      <c r="W15" s="171">
        <f t="shared" si="15"/>
        <v>0</v>
      </c>
      <c r="X15" s="88">
        <v>0</v>
      </c>
      <c r="Y15" s="165">
        <f t="shared" si="6"/>
        <v>0</v>
      </c>
      <c r="Z15" s="87">
        <v>0</v>
      </c>
      <c r="AA15" s="213">
        <f t="shared" si="7"/>
        <v>0</v>
      </c>
      <c r="AB15" s="171">
        <f t="shared" si="16"/>
        <v>0</v>
      </c>
      <c r="AC15" s="88">
        <v>0</v>
      </c>
      <c r="AD15" s="165">
        <f t="shared" si="32"/>
        <v>0</v>
      </c>
      <c r="AE15" s="87">
        <v>0</v>
      </c>
      <c r="AF15" s="213">
        <f t="shared" si="33"/>
        <v>0</v>
      </c>
      <c r="AG15" s="171">
        <f t="shared" si="18"/>
        <v>0</v>
      </c>
      <c r="AH15" s="88">
        <v>0</v>
      </c>
      <c r="AI15" s="165">
        <f t="shared" si="34"/>
        <v>0</v>
      </c>
      <c r="AJ15" s="87">
        <v>0</v>
      </c>
      <c r="AK15" s="165">
        <f t="shared" si="35"/>
        <v>0</v>
      </c>
      <c r="AL15" s="171">
        <f t="shared" si="20"/>
        <v>0</v>
      </c>
      <c r="AM15" s="88">
        <v>0</v>
      </c>
      <c r="AN15" s="165">
        <f t="shared" si="44"/>
        <v>0</v>
      </c>
      <c r="AO15" s="87">
        <v>0</v>
      </c>
      <c r="AP15" s="165">
        <f t="shared" si="40"/>
        <v>0</v>
      </c>
      <c r="AQ15" s="171">
        <f t="shared" si="8"/>
        <v>0</v>
      </c>
      <c r="AR15" s="88">
        <v>0</v>
      </c>
      <c r="AS15" s="165">
        <f t="shared" si="22"/>
        <v>0</v>
      </c>
      <c r="AT15" s="87">
        <v>0</v>
      </c>
      <c r="AU15" s="165">
        <f t="shared" si="36"/>
        <v>0</v>
      </c>
      <c r="AV15" s="171">
        <f t="shared" si="23"/>
        <v>0</v>
      </c>
      <c r="AW15" s="88"/>
      <c r="AX15" s="165">
        <f t="shared" si="41"/>
        <v>0</v>
      </c>
      <c r="AY15" s="87"/>
      <c r="AZ15" s="165">
        <f t="shared" si="37"/>
        <v>0</v>
      </c>
      <c r="BA15" s="171">
        <f t="shared" si="9"/>
        <v>0</v>
      </c>
      <c r="BB15" s="88"/>
      <c r="BC15" s="165">
        <f t="shared" si="25"/>
        <v>0</v>
      </c>
      <c r="BD15" s="87"/>
      <c r="BE15" s="165">
        <f t="shared" si="38"/>
        <v>0</v>
      </c>
      <c r="BF15" s="171">
        <f t="shared" si="10"/>
        <v>0</v>
      </c>
      <c r="BG15" s="88"/>
      <c r="BH15" s="165">
        <f t="shared" si="42"/>
        <v>0</v>
      </c>
      <c r="BI15" s="87"/>
      <c r="BJ15" s="165">
        <f t="shared" si="43"/>
        <v>0</v>
      </c>
      <c r="BK15" s="171">
        <f t="shared" si="26"/>
        <v>0</v>
      </c>
      <c r="BL15" s="88"/>
      <c r="BM15" s="165">
        <f t="shared" si="27"/>
        <v>0</v>
      </c>
      <c r="BN15" s="87"/>
      <c r="BO15" s="165">
        <f t="shared" si="28"/>
        <v>0</v>
      </c>
      <c r="BP15" s="171">
        <f t="shared" si="39"/>
        <v>0</v>
      </c>
      <c r="BQ15" s="97">
        <f t="shared" si="29"/>
        <v>0</v>
      </c>
      <c r="BR15" s="252">
        <f t="shared" si="30"/>
        <v>-1</v>
      </c>
    </row>
    <row r="16" spans="1:72" s="59" customFormat="1" x14ac:dyDescent="0.2">
      <c r="A16" s="60" t="s">
        <v>144</v>
      </c>
      <c r="B16" s="220" t="s">
        <v>191</v>
      </c>
      <c r="C16" s="49" t="s">
        <v>136</v>
      </c>
      <c r="D16" s="89">
        <v>0</v>
      </c>
      <c r="E16" s="165">
        <f t="shared" si="11"/>
        <v>0</v>
      </c>
      <c r="F16" s="87">
        <v>0</v>
      </c>
      <c r="G16" s="165">
        <f t="shared" si="12"/>
        <v>0</v>
      </c>
      <c r="H16" s="171">
        <f t="shared" si="31"/>
        <v>0</v>
      </c>
      <c r="I16" s="88">
        <v>0</v>
      </c>
      <c r="J16" s="165">
        <f t="shared" si="0"/>
        <v>0</v>
      </c>
      <c r="K16" s="90">
        <v>1</v>
      </c>
      <c r="L16" s="213">
        <f t="shared" si="1"/>
        <v>1</v>
      </c>
      <c r="M16" s="171">
        <f t="shared" si="13"/>
        <v>1</v>
      </c>
      <c r="N16" s="89">
        <v>0</v>
      </c>
      <c r="O16" s="165">
        <f t="shared" si="2"/>
        <v>0</v>
      </c>
      <c r="P16" s="90">
        <v>1</v>
      </c>
      <c r="Q16" s="213">
        <f t="shared" si="3"/>
        <v>1</v>
      </c>
      <c r="R16" s="171">
        <f t="shared" si="14"/>
        <v>1</v>
      </c>
      <c r="S16" s="168">
        <v>0</v>
      </c>
      <c r="T16" s="165">
        <f t="shared" si="4"/>
        <v>0</v>
      </c>
      <c r="U16" s="90">
        <v>0</v>
      </c>
      <c r="V16" s="213">
        <f t="shared" si="5"/>
        <v>0</v>
      </c>
      <c r="W16" s="171">
        <f t="shared" si="15"/>
        <v>0</v>
      </c>
      <c r="X16" s="89">
        <v>0</v>
      </c>
      <c r="Y16" s="165">
        <f t="shared" si="6"/>
        <v>0</v>
      </c>
      <c r="Z16" s="90">
        <v>0</v>
      </c>
      <c r="AA16" s="213">
        <f t="shared" si="7"/>
        <v>0</v>
      </c>
      <c r="AB16" s="171">
        <f t="shared" si="16"/>
        <v>0</v>
      </c>
      <c r="AC16" s="89">
        <v>0</v>
      </c>
      <c r="AD16" s="165">
        <f t="shared" si="32"/>
        <v>0</v>
      </c>
      <c r="AE16" s="90">
        <v>0</v>
      </c>
      <c r="AF16" s="213">
        <f t="shared" si="33"/>
        <v>0</v>
      </c>
      <c r="AG16" s="171">
        <f t="shared" si="18"/>
        <v>0</v>
      </c>
      <c r="AH16" s="89">
        <v>0</v>
      </c>
      <c r="AI16" s="165">
        <f t="shared" si="34"/>
        <v>0</v>
      </c>
      <c r="AJ16" s="90">
        <v>0</v>
      </c>
      <c r="AK16" s="165">
        <f t="shared" si="35"/>
        <v>0</v>
      </c>
      <c r="AL16" s="171">
        <f t="shared" si="20"/>
        <v>0</v>
      </c>
      <c r="AM16" s="89">
        <v>0</v>
      </c>
      <c r="AN16" s="165">
        <f t="shared" si="44"/>
        <v>0</v>
      </c>
      <c r="AO16" s="90">
        <v>0</v>
      </c>
      <c r="AP16" s="165">
        <f t="shared" si="40"/>
        <v>0</v>
      </c>
      <c r="AQ16" s="171">
        <f t="shared" si="8"/>
        <v>0</v>
      </c>
      <c r="AR16" s="89">
        <v>0</v>
      </c>
      <c r="AS16" s="165">
        <f t="shared" si="22"/>
        <v>0</v>
      </c>
      <c r="AT16" s="90">
        <v>0</v>
      </c>
      <c r="AU16" s="165">
        <f t="shared" si="36"/>
        <v>0</v>
      </c>
      <c r="AV16" s="171">
        <f t="shared" si="23"/>
        <v>0</v>
      </c>
      <c r="AW16" s="89"/>
      <c r="AX16" s="165">
        <f t="shared" si="41"/>
        <v>0</v>
      </c>
      <c r="AY16" s="90"/>
      <c r="AZ16" s="165">
        <f t="shared" si="37"/>
        <v>0</v>
      </c>
      <c r="BA16" s="171">
        <f t="shared" si="9"/>
        <v>0</v>
      </c>
      <c r="BB16" s="89"/>
      <c r="BC16" s="165">
        <f t="shared" si="25"/>
        <v>0</v>
      </c>
      <c r="BD16" s="90"/>
      <c r="BE16" s="165">
        <f t="shared" si="38"/>
        <v>0</v>
      </c>
      <c r="BF16" s="171">
        <f t="shared" si="10"/>
        <v>0</v>
      </c>
      <c r="BG16" s="89"/>
      <c r="BH16" s="165">
        <f t="shared" si="42"/>
        <v>0</v>
      </c>
      <c r="BI16" s="90"/>
      <c r="BJ16" s="165">
        <f t="shared" si="43"/>
        <v>0</v>
      </c>
      <c r="BK16" s="171">
        <f t="shared" si="26"/>
        <v>0</v>
      </c>
      <c r="BL16" s="89"/>
      <c r="BM16" s="165">
        <f t="shared" si="27"/>
        <v>0</v>
      </c>
      <c r="BN16" s="87"/>
      <c r="BO16" s="165">
        <f t="shared" si="28"/>
        <v>0</v>
      </c>
      <c r="BP16" s="171">
        <f t="shared" si="39"/>
        <v>0</v>
      </c>
      <c r="BQ16" s="97">
        <f t="shared" si="29"/>
        <v>0</v>
      </c>
      <c r="BR16" s="252">
        <f t="shared" si="30"/>
        <v>-1</v>
      </c>
    </row>
    <row r="17" spans="1:70" x14ac:dyDescent="0.2">
      <c r="A17" s="46" t="s">
        <v>125</v>
      </c>
      <c r="B17" s="221" t="s">
        <v>192</v>
      </c>
      <c r="C17" s="49" t="s">
        <v>50</v>
      </c>
      <c r="D17" s="88">
        <v>0</v>
      </c>
      <c r="E17" s="165">
        <f t="shared" si="11"/>
        <v>0</v>
      </c>
      <c r="F17" s="87">
        <v>0</v>
      </c>
      <c r="G17" s="165">
        <f t="shared" si="12"/>
        <v>0</v>
      </c>
      <c r="H17" s="171">
        <f t="shared" si="31"/>
        <v>0</v>
      </c>
      <c r="I17" s="88">
        <v>0</v>
      </c>
      <c r="J17" s="165">
        <f t="shared" si="0"/>
        <v>0</v>
      </c>
      <c r="K17" s="87">
        <v>0</v>
      </c>
      <c r="L17" s="213">
        <f t="shared" si="1"/>
        <v>0</v>
      </c>
      <c r="M17" s="171">
        <f t="shared" si="13"/>
        <v>0</v>
      </c>
      <c r="N17" s="88">
        <v>0</v>
      </c>
      <c r="O17" s="165">
        <f t="shared" si="2"/>
        <v>0</v>
      </c>
      <c r="P17" s="87">
        <v>0</v>
      </c>
      <c r="Q17" s="213">
        <f t="shared" si="3"/>
        <v>0</v>
      </c>
      <c r="R17" s="171">
        <f t="shared" si="14"/>
        <v>0</v>
      </c>
      <c r="S17" s="186">
        <v>0</v>
      </c>
      <c r="T17" s="165">
        <f t="shared" si="4"/>
        <v>0</v>
      </c>
      <c r="U17" s="87">
        <v>0</v>
      </c>
      <c r="V17" s="213">
        <f t="shared" si="5"/>
        <v>0</v>
      </c>
      <c r="W17" s="171">
        <f t="shared" si="15"/>
        <v>0</v>
      </c>
      <c r="X17" s="88">
        <v>0</v>
      </c>
      <c r="Y17" s="165">
        <f t="shared" si="6"/>
        <v>0</v>
      </c>
      <c r="Z17" s="87">
        <v>0</v>
      </c>
      <c r="AA17" s="213">
        <f t="shared" si="7"/>
        <v>0</v>
      </c>
      <c r="AB17" s="171">
        <f t="shared" si="16"/>
        <v>0</v>
      </c>
      <c r="AC17" s="88">
        <v>0</v>
      </c>
      <c r="AD17" s="165">
        <f t="shared" si="32"/>
        <v>0</v>
      </c>
      <c r="AE17" s="87">
        <v>0</v>
      </c>
      <c r="AF17" s="213">
        <f t="shared" si="33"/>
        <v>0</v>
      </c>
      <c r="AG17" s="171">
        <f t="shared" si="18"/>
        <v>0</v>
      </c>
      <c r="AH17" s="88">
        <v>0</v>
      </c>
      <c r="AI17" s="165">
        <f t="shared" si="34"/>
        <v>0</v>
      </c>
      <c r="AJ17" s="87">
        <v>0</v>
      </c>
      <c r="AK17" s="165">
        <f t="shared" si="35"/>
        <v>0</v>
      </c>
      <c r="AL17" s="171">
        <f t="shared" si="20"/>
        <v>0</v>
      </c>
      <c r="AM17" s="88">
        <v>0</v>
      </c>
      <c r="AN17" s="165">
        <f t="shared" si="44"/>
        <v>0</v>
      </c>
      <c r="AO17" s="87">
        <v>0</v>
      </c>
      <c r="AP17" s="165">
        <f>IF(AQ17=0,0,AO17/AQ17)</f>
        <v>0</v>
      </c>
      <c r="AQ17" s="171">
        <f t="shared" si="8"/>
        <v>0</v>
      </c>
      <c r="AR17" s="88">
        <v>0</v>
      </c>
      <c r="AS17" s="165">
        <f t="shared" si="22"/>
        <v>0</v>
      </c>
      <c r="AT17" s="87">
        <v>0</v>
      </c>
      <c r="AU17" s="165">
        <f t="shared" si="36"/>
        <v>0</v>
      </c>
      <c r="AV17" s="171">
        <f t="shared" si="23"/>
        <v>0</v>
      </c>
      <c r="AW17" s="88"/>
      <c r="AX17" s="165">
        <f t="shared" si="41"/>
        <v>0</v>
      </c>
      <c r="AY17" s="87"/>
      <c r="AZ17" s="165">
        <f t="shared" si="37"/>
        <v>0</v>
      </c>
      <c r="BA17" s="171">
        <f t="shared" si="9"/>
        <v>0</v>
      </c>
      <c r="BB17" s="88"/>
      <c r="BC17" s="165">
        <f t="shared" si="25"/>
        <v>0</v>
      </c>
      <c r="BD17" s="87"/>
      <c r="BE17" s="165">
        <f t="shared" si="38"/>
        <v>0</v>
      </c>
      <c r="BF17" s="171">
        <f t="shared" si="10"/>
        <v>0</v>
      </c>
      <c r="BG17" s="88"/>
      <c r="BH17" s="165">
        <f t="shared" si="42"/>
        <v>0</v>
      </c>
      <c r="BI17" s="87"/>
      <c r="BJ17" s="165">
        <f t="shared" si="43"/>
        <v>0</v>
      </c>
      <c r="BK17" s="171">
        <f t="shared" si="26"/>
        <v>0</v>
      </c>
      <c r="BL17" s="88"/>
      <c r="BM17" s="165">
        <f t="shared" si="27"/>
        <v>0</v>
      </c>
      <c r="BN17" s="87"/>
      <c r="BO17" s="165">
        <f t="shared" si="28"/>
        <v>0</v>
      </c>
      <c r="BP17" s="171">
        <f t="shared" si="39"/>
        <v>0</v>
      </c>
      <c r="BQ17" s="97">
        <f t="shared" si="29"/>
        <v>0</v>
      </c>
      <c r="BR17" s="252">
        <f t="shared" si="30"/>
        <v>0</v>
      </c>
    </row>
    <row r="18" spans="1:70" x14ac:dyDescent="0.2">
      <c r="A18" s="46" t="s">
        <v>125</v>
      </c>
      <c r="B18" s="221" t="s">
        <v>193</v>
      </c>
      <c r="C18" s="49" t="s">
        <v>50</v>
      </c>
      <c r="D18" s="88">
        <v>0</v>
      </c>
      <c r="E18" s="165">
        <f t="shared" si="11"/>
        <v>0</v>
      </c>
      <c r="F18" s="87">
        <v>0</v>
      </c>
      <c r="G18" s="165">
        <f t="shared" si="12"/>
        <v>0</v>
      </c>
      <c r="H18" s="171">
        <f t="shared" si="31"/>
        <v>0</v>
      </c>
      <c r="I18" s="88">
        <v>0</v>
      </c>
      <c r="J18" s="165">
        <f t="shared" si="0"/>
        <v>0</v>
      </c>
      <c r="K18" s="87">
        <v>0</v>
      </c>
      <c r="L18" s="213">
        <f t="shared" si="1"/>
        <v>0</v>
      </c>
      <c r="M18" s="171">
        <f t="shared" si="13"/>
        <v>0</v>
      </c>
      <c r="N18" s="88">
        <v>0</v>
      </c>
      <c r="O18" s="165">
        <f t="shared" si="2"/>
        <v>0</v>
      </c>
      <c r="P18" s="87">
        <v>0</v>
      </c>
      <c r="Q18" s="213">
        <f t="shared" si="3"/>
        <v>0</v>
      </c>
      <c r="R18" s="171">
        <f t="shared" si="14"/>
        <v>0</v>
      </c>
      <c r="S18" s="168">
        <v>0</v>
      </c>
      <c r="T18" s="165">
        <f t="shared" si="4"/>
        <v>0</v>
      </c>
      <c r="U18" s="90">
        <v>0</v>
      </c>
      <c r="V18" s="213">
        <f t="shared" si="5"/>
        <v>0</v>
      </c>
      <c r="W18" s="171">
        <f t="shared" si="15"/>
        <v>0</v>
      </c>
      <c r="X18" s="88">
        <v>0</v>
      </c>
      <c r="Y18" s="165">
        <f t="shared" si="6"/>
        <v>0</v>
      </c>
      <c r="Z18" s="87">
        <v>0</v>
      </c>
      <c r="AA18" s="213">
        <f t="shared" si="7"/>
        <v>0</v>
      </c>
      <c r="AB18" s="171">
        <f t="shared" si="16"/>
        <v>0</v>
      </c>
      <c r="AC18" s="88">
        <v>0</v>
      </c>
      <c r="AD18" s="165">
        <f t="shared" si="32"/>
        <v>0</v>
      </c>
      <c r="AE18" s="87">
        <v>0</v>
      </c>
      <c r="AF18" s="213">
        <f t="shared" si="33"/>
        <v>0</v>
      </c>
      <c r="AG18" s="171">
        <f t="shared" si="18"/>
        <v>0</v>
      </c>
      <c r="AH18" s="88">
        <v>0</v>
      </c>
      <c r="AI18" s="165">
        <f t="shared" si="34"/>
        <v>0</v>
      </c>
      <c r="AJ18" s="87">
        <v>0</v>
      </c>
      <c r="AK18" s="165">
        <f t="shared" si="35"/>
        <v>0</v>
      </c>
      <c r="AL18" s="171">
        <f t="shared" si="20"/>
        <v>0</v>
      </c>
      <c r="AM18" s="88">
        <v>0</v>
      </c>
      <c r="AN18" s="165">
        <f t="shared" si="44"/>
        <v>0</v>
      </c>
      <c r="AO18" s="87">
        <v>0</v>
      </c>
      <c r="AP18" s="165">
        <f t="shared" si="40"/>
        <v>0</v>
      </c>
      <c r="AQ18" s="171">
        <f t="shared" si="8"/>
        <v>0</v>
      </c>
      <c r="AR18" s="88">
        <v>0</v>
      </c>
      <c r="AS18" s="165">
        <f t="shared" si="22"/>
        <v>0</v>
      </c>
      <c r="AT18" s="87">
        <v>0</v>
      </c>
      <c r="AU18" s="165">
        <f t="shared" si="36"/>
        <v>0</v>
      </c>
      <c r="AV18" s="171">
        <f t="shared" si="23"/>
        <v>0</v>
      </c>
      <c r="AW18" s="88"/>
      <c r="AX18" s="165">
        <f t="shared" si="41"/>
        <v>0</v>
      </c>
      <c r="AY18" s="87"/>
      <c r="AZ18" s="165">
        <f t="shared" si="37"/>
        <v>0</v>
      </c>
      <c r="BA18" s="171">
        <f t="shared" si="9"/>
        <v>0</v>
      </c>
      <c r="BB18" s="88"/>
      <c r="BC18" s="165">
        <f t="shared" si="25"/>
        <v>0</v>
      </c>
      <c r="BD18" s="87"/>
      <c r="BE18" s="165">
        <f t="shared" si="38"/>
        <v>0</v>
      </c>
      <c r="BF18" s="171">
        <f t="shared" si="10"/>
        <v>0</v>
      </c>
      <c r="BG18" s="88"/>
      <c r="BH18" s="165">
        <f t="shared" si="42"/>
        <v>0</v>
      </c>
      <c r="BI18" s="87"/>
      <c r="BJ18" s="165">
        <f t="shared" si="43"/>
        <v>0</v>
      </c>
      <c r="BK18" s="171">
        <f t="shared" si="26"/>
        <v>0</v>
      </c>
      <c r="BL18" s="88"/>
      <c r="BM18" s="165">
        <f t="shared" si="27"/>
        <v>0</v>
      </c>
      <c r="BN18" s="87"/>
      <c r="BO18" s="165">
        <f t="shared" si="28"/>
        <v>0</v>
      </c>
      <c r="BP18" s="171">
        <f t="shared" si="39"/>
        <v>0</v>
      </c>
      <c r="BQ18" s="97">
        <f t="shared" si="29"/>
        <v>0</v>
      </c>
      <c r="BR18" s="252">
        <f t="shared" si="30"/>
        <v>0</v>
      </c>
    </row>
    <row r="19" spans="1:70" x14ac:dyDescent="0.2">
      <c r="A19" s="46" t="s">
        <v>156</v>
      </c>
      <c r="B19" s="221" t="s">
        <v>193</v>
      </c>
      <c r="C19" s="49" t="s">
        <v>136</v>
      </c>
      <c r="D19" s="88">
        <v>0</v>
      </c>
      <c r="E19" s="165">
        <f t="shared" si="11"/>
        <v>0</v>
      </c>
      <c r="F19" s="87">
        <v>0</v>
      </c>
      <c r="G19" s="165">
        <f t="shared" si="12"/>
        <v>0</v>
      </c>
      <c r="H19" s="171">
        <f t="shared" si="31"/>
        <v>0</v>
      </c>
      <c r="I19" s="88">
        <v>0</v>
      </c>
      <c r="J19" s="165">
        <f t="shared" si="0"/>
        <v>0</v>
      </c>
      <c r="K19" s="87">
        <v>0</v>
      </c>
      <c r="L19" s="213">
        <f t="shared" si="1"/>
        <v>0</v>
      </c>
      <c r="M19" s="171">
        <f t="shared" si="13"/>
        <v>0</v>
      </c>
      <c r="N19" s="88">
        <v>0</v>
      </c>
      <c r="O19" s="165">
        <f t="shared" si="2"/>
        <v>0</v>
      </c>
      <c r="P19" s="87">
        <v>0</v>
      </c>
      <c r="Q19" s="213">
        <f t="shared" si="3"/>
        <v>0</v>
      </c>
      <c r="R19" s="171">
        <f t="shared" si="14"/>
        <v>0</v>
      </c>
      <c r="S19" s="168">
        <v>0</v>
      </c>
      <c r="T19" s="165">
        <f t="shared" si="4"/>
        <v>0</v>
      </c>
      <c r="U19" s="90">
        <v>0</v>
      </c>
      <c r="V19" s="213">
        <f t="shared" si="5"/>
        <v>0</v>
      </c>
      <c r="W19" s="171">
        <f t="shared" si="15"/>
        <v>0</v>
      </c>
      <c r="X19" s="88">
        <v>0</v>
      </c>
      <c r="Y19" s="165">
        <f t="shared" si="6"/>
        <v>0</v>
      </c>
      <c r="Z19" s="87">
        <v>0</v>
      </c>
      <c r="AA19" s="213">
        <f t="shared" si="7"/>
        <v>0</v>
      </c>
      <c r="AB19" s="171">
        <f t="shared" si="16"/>
        <v>0</v>
      </c>
      <c r="AC19" s="88">
        <v>0</v>
      </c>
      <c r="AD19" s="165">
        <f t="shared" si="32"/>
        <v>0</v>
      </c>
      <c r="AE19" s="87">
        <v>0</v>
      </c>
      <c r="AF19" s="213">
        <f t="shared" si="33"/>
        <v>0</v>
      </c>
      <c r="AG19" s="171">
        <f t="shared" si="18"/>
        <v>0</v>
      </c>
      <c r="AH19" s="88">
        <v>0</v>
      </c>
      <c r="AI19" s="165">
        <f t="shared" si="34"/>
        <v>0</v>
      </c>
      <c r="AJ19" s="87">
        <v>0</v>
      </c>
      <c r="AK19" s="165">
        <f t="shared" si="35"/>
        <v>0</v>
      </c>
      <c r="AL19" s="171">
        <f t="shared" si="20"/>
        <v>0</v>
      </c>
      <c r="AM19" s="88">
        <v>0</v>
      </c>
      <c r="AN19" s="165">
        <f t="shared" si="44"/>
        <v>0</v>
      </c>
      <c r="AO19" s="87">
        <v>0</v>
      </c>
      <c r="AP19" s="165">
        <f t="shared" si="40"/>
        <v>0</v>
      </c>
      <c r="AQ19" s="171">
        <f t="shared" si="8"/>
        <v>0</v>
      </c>
      <c r="AR19" s="88">
        <v>0</v>
      </c>
      <c r="AS19" s="165">
        <f t="shared" si="22"/>
        <v>0</v>
      </c>
      <c r="AT19" s="87">
        <v>0</v>
      </c>
      <c r="AU19" s="165">
        <f t="shared" si="36"/>
        <v>0</v>
      </c>
      <c r="AV19" s="171">
        <f t="shared" si="23"/>
        <v>0</v>
      </c>
      <c r="AW19" s="88"/>
      <c r="AX19" s="165">
        <f t="shared" si="41"/>
        <v>0</v>
      </c>
      <c r="AY19" s="87"/>
      <c r="AZ19" s="165">
        <f t="shared" si="37"/>
        <v>0</v>
      </c>
      <c r="BA19" s="171">
        <f t="shared" si="9"/>
        <v>0</v>
      </c>
      <c r="BB19" s="88"/>
      <c r="BC19" s="165">
        <f t="shared" si="25"/>
        <v>0</v>
      </c>
      <c r="BD19" s="87"/>
      <c r="BE19" s="165">
        <f t="shared" si="38"/>
        <v>0</v>
      </c>
      <c r="BF19" s="171">
        <f t="shared" si="10"/>
        <v>0</v>
      </c>
      <c r="BG19" s="88"/>
      <c r="BH19" s="165">
        <f t="shared" si="42"/>
        <v>0</v>
      </c>
      <c r="BI19" s="87"/>
      <c r="BJ19" s="165">
        <f t="shared" si="43"/>
        <v>0</v>
      </c>
      <c r="BK19" s="171">
        <f t="shared" si="26"/>
        <v>0</v>
      </c>
      <c r="BL19" s="88"/>
      <c r="BM19" s="165">
        <f t="shared" si="27"/>
        <v>0</v>
      </c>
      <c r="BN19" s="87"/>
      <c r="BO19" s="165">
        <f t="shared" si="28"/>
        <v>0</v>
      </c>
      <c r="BP19" s="171">
        <f t="shared" si="39"/>
        <v>0</v>
      </c>
      <c r="BQ19" s="97">
        <f t="shared" si="29"/>
        <v>0</v>
      </c>
      <c r="BR19" s="252">
        <f t="shared" si="30"/>
        <v>0</v>
      </c>
    </row>
    <row r="20" spans="1:70" x14ac:dyDescent="0.2">
      <c r="A20" s="46" t="s">
        <v>145</v>
      </c>
      <c r="B20" s="221" t="s">
        <v>194</v>
      </c>
      <c r="C20" s="49" t="s">
        <v>50</v>
      </c>
      <c r="D20" s="166">
        <v>15</v>
      </c>
      <c r="E20" s="165">
        <f t="shared" si="11"/>
        <v>0.6</v>
      </c>
      <c r="F20" s="167">
        <v>10</v>
      </c>
      <c r="G20" s="165">
        <f t="shared" si="12"/>
        <v>0.4</v>
      </c>
      <c r="H20" s="171">
        <f t="shared" si="31"/>
        <v>25</v>
      </c>
      <c r="I20" s="88">
        <v>12</v>
      </c>
      <c r="J20" s="165">
        <f t="shared" si="0"/>
        <v>0.6</v>
      </c>
      <c r="K20" s="167">
        <v>8</v>
      </c>
      <c r="L20" s="213">
        <f t="shared" si="1"/>
        <v>0.4</v>
      </c>
      <c r="M20" s="171">
        <f t="shared" si="13"/>
        <v>20</v>
      </c>
      <c r="N20" s="166">
        <v>12</v>
      </c>
      <c r="O20" s="165">
        <f t="shared" si="2"/>
        <v>0.5714285714285714</v>
      </c>
      <c r="P20" s="167">
        <v>9</v>
      </c>
      <c r="Q20" s="213">
        <f t="shared" si="3"/>
        <v>0.42857142857142855</v>
      </c>
      <c r="R20" s="171">
        <f t="shared" si="14"/>
        <v>21</v>
      </c>
      <c r="S20" s="186">
        <v>11</v>
      </c>
      <c r="T20" s="165">
        <f t="shared" si="4"/>
        <v>0.5</v>
      </c>
      <c r="U20" s="87">
        <v>11</v>
      </c>
      <c r="V20" s="213">
        <f t="shared" si="5"/>
        <v>0.5</v>
      </c>
      <c r="W20" s="171">
        <f t="shared" si="15"/>
        <v>22</v>
      </c>
      <c r="X20" s="166">
        <v>6</v>
      </c>
      <c r="Y20" s="165">
        <f t="shared" si="6"/>
        <v>0.4</v>
      </c>
      <c r="Z20" s="167">
        <v>9</v>
      </c>
      <c r="AA20" s="213">
        <f t="shared" si="7"/>
        <v>0.6</v>
      </c>
      <c r="AB20" s="171">
        <f t="shared" si="16"/>
        <v>15</v>
      </c>
      <c r="AC20" s="166">
        <v>10</v>
      </c>
      <c r="AD20" s="165">
        <f t="shared" si="32"/>
        <v>0.47619047619047616</v>
      </c>
      <c r="AE20" s="167">
        <v>11</v>
      </c>
      <c r="AF20" s="213">
        <f t="shared" si="33"/>
        <v>0.52380952380952384</v>
      </c>
      <c r="AG20" s="171">
        <f t="shared" si="18"/>
        <v>21</v>
      </c>
      <c r="AH20" s="166">
        <v>12</v>
      </c>
      <c r="AI20" s="165">
        <f t="shared" si="34"/>
        <v>0.48</v>
      </c>
      <c r="AJ20" s="167">
        <v>13</v>
      </c>
      <c r="AK20" s="165">
        <f t="shared" si="35"/>
        <v>0.52</v>
      </c>
      <c r="AL20" s="171">
        <f t="shared" si="20"/>
        <v>25</v>
      </c>
      <c r="AM20" s="166">
        <v>12</v>
      </c>
      <c r="AN20" s="165">
        <f t="shared" si="44"/>
        <v>0.52173913043478259</v>
      </c>
      <c r="AO20" s="167">
        <v>11</v>
      </c>
      <c r="AP20" s="165">
        <f t="shared" si="40"/>
        <v>0.47826086956521741</v>
      </c>
      <c r="AQ20" s="171">
        <f t="shared" si="8"/>
        <v>23</v>
      </c>
      <c r="AR20" s="166">
        <v>11</v>
      </c>
      <c r="AS20" s="165">
        <f t="shared" si="22"/>
        <v>0.55000000000000004</v>
      </c>
      <c r="AT20" s="167">
        <v>9</v>
      </c>
      <c r="AU20" s="165">
        <f t="shared" si="36"/>
        <v>0.45</v>
      </c>
      <c r="AV20" s="171">
        <f t="shared" si="23"/>
        <v>20</v>
      </c>
      <c r="AW20" s="166"/>
      <c r="AX20" s="165">
        <f t="shared" si="41"/>
        <v>0</v>
      </c>
      <c r="AY20" s="167"/>
      <c r="AZ20" s="165">
        <f t="shared" si="37"/>
        <v>0</v>
      </c>
      <c r="BA20" s="171">
        <f t="shared" si="9"/>
        <v>0</v>
      </c>
      <c r="BB20" s="166"/>
      <c r="BC20" s="165">
        <f t="shared" si="25"/>
        <v>0</v>
      </c>
      <c r="BD20" s="167"/>
      <c r="BE20" s="165">
        <f t="shared" si="38"/>
        <v>0</v>
      </c>
      <c r="BF20" s="171">
        <f t="shared" si="10"/>
        <v>0</v>
      </c>
      <c r="BG20" s="166"/>
      <c r="BH20" s="165">
        <f t="shared" si="42"/>
        <v>0</v>
      </c>
      <c r="BI20" s="167"/>
      <c r="BJ20" s="165">
        <f t="shared" si="43"/>
        <v>0</v>
      </c>
      <c r="BK20" s="171">
        <f t="shared" si="26"/>
        <v>0</v>
      </c>
      <c r="BL20" s="166"/>
      <c r="BM20" s="165">
        <f t="shared" si="27"/>
        <v>0</v>
      </c>
      <c r="BN20" s="167"/>
      <c r="BO20" s="165">
        <f t="shared" si="28"/>
        <v>0</v>
      </c>
      <c r="BP20" s="171">
        <f t="shared" si="39"/>
        <v>0</v>
      </c>
      <c r="BQ20" s="97">
        <f t="shared" si="29"/>
        <v>-3</v>
      </c>
      <c r="BR20" s="252">
        <f t="shared" si="30"/>
        <v>0</v>
      </c>
    </row>
    <row r="21" spans="1:70" x14ac:dyDescent="0.2">
      <c r="A21" s="46" t="s">
        <v>146</v>
      </c>
      <c r="B21" s="221" t="s">
        <v>194</v>
      </c>
      <c r="C21" s="49" t="s">
        <v>136</v>
      </c>
      <c r="D21" s="166">
        <v>3</v>
      </c>
      <c r="E21" s="165">
        <f t="shared" si="11"/>
        <v>0.75</v>
      </c>
      <c r="F21" s="167">
        <v>1</v>
      </c>
      <c r="G21" s="165">
        <f t="shared" si="12"/>
        <v>0.25</v>
      </c>
      <c r="H21" s="171">
        <f t="shared" si="31"/>
        <v>4</v>
      </c>
      <c r="I21" s="88">
        <v>2</v>
      </c>
      <c r="J21" s="165">
        <f t="shared" si="0"/>
        <v>0.66666666666666663</v>
      </c>
      <c r="K21" s="167">
        <v>1</v>
      </c>
      <c r="L21" s="213">
        <f t="shared" si="1"/>
        <v>0.33333333333333331</v>
      </c>
      <c r="M21" s="171">
        <f t="shared" si="13"/>
        <v>3</v>
      </c>
      <c r="N21" s="166">
        <v>2</v>
      </c>
      <c r="O21" s="165">
        <f t="shared" si="2"/>
        <v>0.66666666666666663</v>
      </c>
      <c r="P21" s="167">
        <v>1</v>
      </c>
      <c r="Q21" s="213">
        <f t="shared" si="3"/>
        <v>0.33333333333333331</v>
      </c>
      <c r="R21" s="171">
        <f t="shared" si="14"/>
        <v>3</v>
      </c>
      <c r="S21" s="186">
        <v>2</v>
      </c>
      <c r="T21" s="165">
        <f t="shared" si="4"/>
        <v>0.66666666666666663</v>
      </c>
      <c r="U21" s="87">
        <v>1</v>
      </c>
      <c r="V21" s="213">
        <f t="shared" si="5"/>
        <v>0.33333333333333331</v>
      </c>
      <c r="W21" s="171">
        <f t="shared" si="15"/>
        <v>3</v>
      </c>
      <c r="X21" s="166">
        <v>2</v>
      </c>
      <c r="Y21" s="165">
        <f t="shared" si="6"/>
        <v>0.66666666666666663</v>
      </c>
      <c r="Z21" s="167">
        <v>1</v>
      </c>
      <c r="AA21" s="213">
        <f t="shared" si="7"/>
        <v>0.33333333333333331</v>
      </c>
      <c r="AB21" s="171">
        <f t="shared" si="16"/>
        <v>3</v>
      </c>
      <c r="AC21" s="166">
        <v>2</v>
      </c>
      <c r="AD21" s="165">
        <f t="shared" si="32"/>
        <v>0.66666666666666663</v>
      </c>
      <c r="AE21" s="167">
        <v>1</v>
      </c>
      <c r="AF21" s="213">
        <f t="shared" si="33"/>
        <v>0.33333333333333331</v>
      </c>
      <c r="AG21" s="171">
        <f t="shared" si="18"/>
        <v>3</v>
      </c>
      <c r="AH21" s="166">
        <v>2</v>
      </c>
      <c r="AI21" s="165">
        <f t="shared" si="34"/>
        <v>0.66666666666666663</v>
      </c>
      <c r="AJ21" s="167">
        <v>1</v>
      </c>
      <c r="AK21" s="165">
        <f t="shared" si="35"/>
        <v>0.33333333333333331</v>
      </c>
      <c r="AL21" s="171">
        <f t="shared" si="20"/>
        <v>3</v>
      </c>
      <c r="AM21" s="166">
        <v>3</v>
      </c>
      <c r="AN21" s="165">
        <f t="shared" si="44"/>
        <v>0.75</v>
      </c>
      <c r="AO21" s="167">
        <v>1</v>
      </c>
      <c r="AP21" s="165">
        <f t="shared" si="40"/>
        <v>0.25</v>
      </c>
      <c r="AQ21" s="171">
        <f t="shared" si="8"/>
        <v>4</v>
      </c>
      <c r="AR21" s="166">
        <v>2</v>
      </c>
      <c r="AS21" s="165">
        <f t="shared" si="22"/>
        <v>1</v>
      </c>
      <c r="AT21" s="167">
        <v>0</v>
      </c>
      <c r="AU21" s="165">
        <f t="shared" si="36"/>
        <v>0</v>
      </c>
      <c r="AV21" s="171">
        <f t="shared" si="23"/>
        <v>2</v>
      </c>
      <c r="AW21" s="166"/>
      <c r="AX21" s="165">
        <f t="shared" si="41"/>
        <v>0</v>
      </c>
      <c r="AY21" s="167"/>
      <c r="AZ21" s="165">
        <f t="shared" si="37"/>
        <v>0</v>
      </c>
      <c r="BA21" s="171">
        <f t="shared" si="9"/>
        <v>0</v>
      </c>
      <c r="BB21" s="166"/>
      <c r="BC21" s="165">
        <f t="shared" si="25"/>
        <v>0</v>
      </c>
      <c r="BD21" s="167"/>
      <c r="BE21" s="165">
        <f t="shared" si="38"/>
        <v>0</v>
      </c>
      <c r="BF21" s="171">
        <f t="shared" si="10"/>
        <v>0</v>
      </c>
      <c r="BG21" s="166"/>
      <c r="BH21" s="165">
        <f t="shared" si="42"/>
        <v>0</v>
      </c>
      <c r="BI21" s="167"/>
      <c r="BJ21" s="165">
        <f t="shared" si="43"/>
        <v>0</v>
      </c>
      <c r="BK21" s="171">
        <f t="shared" si="26"/>
        <v>0</v>
      </c>
      <c r="BL21" s="166"/>
      <c r="BM21" s="165">
        <f t="shared" si="27"/>
        <v>0</v>
      </c>
      <c r="BN21" s="167"/>
      <c r="BO21" s="165">
        <f t="shared" si="28"/>
        <v>0</v>
      </c>
      <c r="BP21" s="171">
        <f t="shared" si="39"/>
        <v>0</v>
      </c>
      <c r="BQ21" s="97">
        <f t="shared" si="29"/>
        <v>-2</v>
      </c>
      <c r="BR21" s="252">
        <f t="shared" si="30"/>
        <v>-1</v>
      </c>
    </row>
    <row r="22" spans="1:70" s="92" customFormat="1" x14ac:dyDescent="0.2">
      <c r="A22" s="46"/>
      <c r="B22" s="221" t="s">
        <v>245</v>
      </c>
      <c r="C22" s="49" t="s">
        <v>50</v>
      </c>
      <c r="D22" s="166">
        <v>3</v>
      </c>
      <c r="E22" s="165">
        <f t="shared" si="11"/>
        <v>1</v>
      </c>
      <c r="F22" s="167">
        <v>0</v>
      </c>
      <c r="G22" s="165">
        <f t="shared" si="12"/>
        <v>0</v>
      </c>
      <c r="H22" s="171">
        <f t="shared" si="31"/>
        <v>3</v>
      </c>
      <c r="I22" s="88">
        <v>0</v>
      </c>
      <c r="J22" s="165">
        <f t="shared" si="0"/>
        <v>0</v>
      </c>
      <c r="K22" s="167">
        <v>0</v>
      </c>
      <c r="L22" s="213">
        <f t="shared" si="1"/>
        <v>0</v>
      </c>
      <c r="M22" s="171">
        <f t="shared" ref="M22" si="66">SUM(I22,K22)</f>
        <v>0</v>
      </c>
      <c r="N22" s="166">
        <v>0</v>
      </c>
      <c r="O22" s="165">
        <f t="shared" si="2"/>
        <v>0</v>
      </c>
      <c r="P22" s="167">
        <v>0</v>
      </c>
      <c r="Q22" s="213">
        <f t="shared" si="3"/>
        <v>0</v>
      </c>
      <c r="R22" s="171">
        <f t="shared" ref="R22" si="67">SUM(N22,P22)</f>
        <v>0</v>
      </c>
      <c r="S22" s="186">
        <v>0</v>
      </c>
      <c r="T22" s="165">
        <f t="shared" si="4"/>
        <v>0</v>
      </c>
      <c r="U22" s="87">
        <v>0</v>
      </c>
      <c r="V22" s="213">
        <f t="shared" si="5"/>
        <v>0</v>
      </c>
      <c r="W22" s="171">
        <f t="shared" ref="W22" si="68">SUM(S22,U22)</f>
        <v>0</v>
      </c>
      <c r="X22" s="166">
        <v>0</v>
      </c>
      <c r="Y22" s="165">
        <f t="shared" si="6"/>
        <v>0</v>
      </c>
      <c r="Z22" s="167">
        <v>0</v>
      </c>
      <c r="AA22" s="213">
        <f t="shared" si="7"/>
        <v>0</v>
      </c>
      <c r="AB22" s="171">
        <f t="shared" ref="AB22" si="69">SUM(X22,Z22)</f>
        <v>0</v>
      </c>
      <c r="AC22" s="166">
        <v>0</v>
      </c>
      <c r="AD22" s="165">
        <f t="shared" si="32"/>
        <v>0</v>
      </c>
      <c r="AE22" s="167">
        <v>0</v>
      </c>
      <c r="AF22" s="213">
        <f t="shared" si="33"/>
        <v>0</v>
      </c>
      <c r="AG22" s="171">
        <f t="shared" ref="AG22" si="70">SUM(AC22,AE22)</f>
        <v>0</v>
      </c>
      <c r="AH22" s="166">
        <v>0</v>
      </c>
      <c r="AI22" s="165">
        <f t="shared" si="34"/>
        <v>0</v>
      </c>
      <c r="AJ22" s="167">
        <v>0</v>
      </c>
      <c r="AK22" s="165">
        <f t="shared" si="35"/>
        <v>0</v>
      </c>
      <c r="AL22" s="171">
        <f t="shared" ref="AL22:AL24" si="71">SUM(AH22,AJ22)</f>
        <v>0</v>
      </c>
      <c r="AM22" s="166">
        <v>0</v>
      </c>
      <c r="AN22" s="165">
        <f t="shared" si="44"/>
        <v>0</v>
      </c>
      <c r="AO22" s="167">
        <v>0</v>
      </c>
      <c r="AP22" s="165">
        <f t="shared" si="40"/>
        <v>0</v>
      </c>
      <c r="AQ22" s="171">
        <f t="shared" si="8"/>
        <v>0</v>
      </c>
      <c r="AR22" s="166">
        <v>0</v>
      </c>
      <c r="AS22" s="165">
        <f t="shared" si="22"/>
        <v>0</v>
      </c>
      <c r="AT22" s="167">
        <v>0</v>
      </c>
      <c r="AU22" s="165">
        <f t="shared" si="36"/>
        <v>0</v>
      </c>
      <c r="AV22" s="171">
        <f t="shared" ref="AV22:AV25" si="72">SUM(AR22,AT22)</f>
        <v>0</v>
      </c>
      <c r="AW22" s="166"/>
      <c r="AX22" s="165">
        <f t="shared" si="41"/>
        <v>0</v>
      </c>
      <c r="AY22" s="167"/>
      <c r="AZ22" s="165">
        <f t="shared" si="37"/>
        <v>0</v>
      </c>
      <c r="BA22" s="171">
        <f t="shared" ref="BA22:BA25" si="73">SUM(AW22,AY22)</f>
        <v>0</v>
      </c>
      <c r="BB22" s="166"/>
      <c r="BC22" s="165">
        <f t="shared" si="25"/>
        <v>0</v>
      </c>
      <c r="BD22" s="167"/>
      <c r="BE22" s="165">
        <f t="shared" si="38"/>
        <v>0</v>
      </c>
      <c r="BF22" s="171">
        <f t="shared" ref="BF22" si="74">SUM(BB22,BD22)</f>
        <v>0</v>
      </c>
      <c r="BG22" s="166"/>
      <c r="BH22" s="165">
        <f t="shared" si="42"/>
        <v>0</v>
      </c>
      <c r="BI22" s="167"/>
      <c r="BJ22" s="165">
        <f t="shared" si="43"/>
        <v>0</v>
      </c>
      <c r="BK22" s="171">
        <f t="shared" si="26"/>
        <v>0</v>
      </c>
      <c r="BL22" s="166"/>
      <c r="BM22" s="165">
        <f t="shared" si="27"/>
        <v>0</v>
      </c>
      <c r="BN22" s="167"/>
      <c r="BO22" s="165">
        <f t="shared" si="28"/>
        <v>0</v>
      </c>
      <c r="BP22" s="171">
        <f t="shared" ref="BP22" si="75">SUM(BL22,BN22)</f>
        <v>0</v>
      </c>
      <c r="BQ22" s="97">
        <f t="shared" si="29"/>
        <v>0</v>
      </c>
      <c r="BR22" s="252">
        <f t="shared" si="30"/>
        <v>0</v>
      </c>
    </row>
    <row r="23" spans="1:70" s="92" customFormat="1" x14ac:dyDescent="0.2">
      <c r="A23" s="46"/>
      <c r="B23" s="221" t="s">
        <v>239</v>
      </c>
      <c r="C23" s="49" t="s">
        <v>50</v>
      </c>
      <c r="D23" s="166">
        <v>0</v>
      </c>
      <c r="E23" s="165">
        <f t="shared" si="11"/>
        <v>0</v>
      </c>
      <c r="F23" s="167">
        <v>0</v>
      </c>
      <c r="G23" s="165">
        <f t="shared" si="12"/>
        <v>0</v>
      </c>
      <c r="H23" s="171">
        <f t="shared" si="31"/>
        <v>0</v>
      </c>
      <c r="I23" s="88">
        <v>0</v>
      </c>
      <c r="J23" s="165">
        <f t="shared" si="0"/>
        <v>0</v>
      </c>
      <c r="K23" s="167">
        <v>0</v>
      </c>
      <c r="L23" s="213">
        <f t="shared" si="1"/>
        <v>0</v>
      </c>
      <c r="M23" s="171">
        <f t="shared" si="13"/>
        <v>0</v>
      </c>
      <c r="N23" s="166">
        <v>0</v>
      </c>
      <c r="O23" s="165">
        <f t="shared" si="2"/>
        <v>0</v>
      </c>
      <c r="P23" s="167">
        <v>1</v>
      </c>
      <c r="Q23" s="213">
        <f t="shared" si="3"/>
        <v>1</v>
      </c>
      <c r="R23" s="171">
        <f t="shared" si="14"/>
        <v>1</v>
      </c>
      <c r="S23" s="186">
        <v>0</v>
      </c>
      <c r="T23" s="165">
        <f t="shared" si="4"/>
        <v>0</v>
      </c>
      <c r="U23" s="87">
        <v>1</v>
      </c>
      <c r="V23" s="213">
        <f t="shared" si="5"/>
        <v>1</v>
      </c>
      <c r="W23" s="171">
        <f t="shared" si="15"/>
        <v>1</v>
      </c>
      <c r="X23" s="166">
        <v>0</v>
      </c>
      <c r="Y23" s="165">
        <f t="shared" si="6"/>
        <v>0</v>
      </c>
      <c r="Z23" s="167">
        <v>0</v>
      </c>
      <c r="AA23" s="213">
        <f t="shared" si="7"/>
        <v>0</v>
      </c>
      <c r="AB23" s="171">
        <f t="shared" si="16"/>
        <v>0</v>
      </c>
      <c r="AC23" s="166">
        <v>0</v>
      </c>
      <c r="AD23" s="165">
        <f t="shared" si="32"/>
        <v>0</v>
      </c>
      <c r="AE23" s="167">
        <v>0</v>
      </c>
      <c r="AF23" s="213">
        <f t="shared" si="33"/>
        <v>0</v>
      </c>
      <c r="AG23" s="171">
        <f t="shared" si="18"/>
        <v>0</v>
      </c>
      <c r="AH23" s="166">
        <v>0</v>
      </c>
      <c r="AI23" s="165">
        <f t="shared" si="34"/>
        <v>0</v>
      </c>
      <c r="AJ23" s="167">
        <v>0</v>
      </c>
      <c r="AK23" s="165">
        <f t="shared" si="35"/>
        <v>0</v>
      </c>
      <c r="AL23" s="171">
        <f t="shared" si="71"/>
        <v>0</v>
      </c>
      <c r="AM23" s="166">
        <v>0</v>
      </c>
      <c r="AN23" s="165">
        <f t="shared" si="44"/>
        <v>0</v>
      </c>
      <c r="AO23" s="167">
        <v>0</v>
      </c>
      <c r="AP23" s="165">
        <f t="shared" si="40"/>
        <v>0</v>
      </c>
      <c r="AQ23" s="171">
        <f t="shared" si="8"/>
        <v>0</v>
      </c>
      <c r="AR23" s="166">
        <v>0</v>
      </c>
      <c r="AS23" s="165">
        <f t="shared" si="22"/>
        <v>0</v>
      </c>
      <c r="AT23" s="167">
        <v>0</v>
      </c>
      <c r="AU23" s="165">
        <f t="shared" si="36"/>
        <v>0</v>
      </c>
      <c r="AV23" s="171">
        <f t="shared" si="72"/>
        <v>0</v>
      </c>
      <c r="AW23" s="166"/>
      <c r="AX23" s="165">
        <f>IF(BA23=0,0,AW23/BA23)</f>
        <v>0</v>
      </c>
      <c r="AY23" s="167"/>
      <c r="AZ23" s="165">
        <f t="shared" si="37"/>
        <v>0</v>
      </c>
      <c r="BA23" s="171">
        <f t="shared" si="73"/>
        <v>0</v>
      </c>
      <c r="BB23" s="166"/>
      <c r="BC23" s="165">
        <f t="shared" si="25"/>
        <v>0</v>
      </c>
      <c r="BD23" s="167"/>
      <c r="BE23" s="165">
        <f t="shared" si="38"/>
        <v>0</v>
      </c>
      <c r="BF23" s="171">
        <v>0</v>
      </c>
      <c r="BG23" s="166"/>
      <c r="BH23" s="165">
        <f t="shared" si="42"/>
        <v>0</v>
      </c>
      <c r="BI23" s="167"/>
      <c r="BJ23" s="165">
        <f t="shared" si="43"/>
        <v>0</v>
      </c>
      <c r="BK23" s="171">
        <f t="shared" si="26"/>
        <v>0</v>
      </c>
      <c r="BL23" s="166"/>
      <c r="BM23" s="165">
        <f t="shared" si="27"/>
        <v>0</v>
      </c>
      <c r="BN23" s="167"/>
      <c r="BO23" s="165">
        <f t="shared" si="28"/>
        <v>0</v>
      </c>
      <c r="BP23" s="171">
        <f t="shared" si="39"/>
        <v>0</v>
      </c>
      <c r="BQ23" s="97">
        <f t="shared" si="29"/>
        <v>0</v>
      </c>
      <c r="BR23" s="252">
        <f t="shared" si="30"/>
        <v>0</v>
      </c>
    </row>
    <row r="24" spans="1:70" s="92" customFormat="1" x14ac:dyDescent="0.2">
      <c r="A24" s="46"/>
      <c r="B24" s="221" t="s">
        <v>246</v>
      </c>
      <c r="C24" s="49" t="s">
        <v>50</v>
      </c>
      <c r="D24" s="166">
        <v>1</v>
      </c>
      <c r="E24" s="165">
        <f t="shared" si="11"/>
        <v>1</v>
      </c>
      <c r="F24" s="167">
        <v>0</v>
      </c>
      <c r="G24" s="165">
        <f t="shared" si="12"/>
        <v>0</v>
      </c>
      <c r="H24" s="171">
        <f t="shared" si="31"/>
        <v>1</v>
      </c>
      <c r="I24" s="88">
        <v>0</v>
      </c>
      <c r="J24" s="165">
        <f t="shared" si="0"/>
        <v>0</v>
      </c>
      <c r="K24" s="167">
        <v>0</v>
      </c>
      <c r="L24" s="213">
        <f t="shared" si="1"/>
        <v>0</v>
      </c>
      <c r="M24" s="171">
        <f t="shared" ref="M24" si="76">SUM(I24,K24)</f>
        <v>0</v>
      </c>
      <c r="N24" s="166">
        <v>0</v>
      </c>
      <c r="O24" s="165">
        <f t="shared" si="2"/>
        <v>0</v>
      </c>
      <c r="P24" s="167">
        <v>0</v>
      </c>
      <c r="Q24" s="213">
        <f t="shared" si="3"/>
        <v>0</v>
      </c>
      <c r="R24" s="171">
        <f t="shared" ref="R24" si="77">SUM(N24,P24)</f>
        <v>0</v>
      </c>
      <c r="S24" s="186">
        <v>0</v>
      </c>
      <c r="T24" s="165">
        <f t="shared" si="4"/>
        <v>0</v>
      </c>
      <c r="U24" s="87">
        <v>0</v>
      </c>
      <c r="V24" s="213">
        <f t="shared" si="5"/>
        <v>0</v>
      </c>
      <c r="W24" s="171">
        <f t="shared" ref="W24" si="78">SUM(S24,U24)</f>
        <v>0</v>
      </c>
      <c r="X24" s="166">
        <v>0</v>
      </c>
      <c r="Y24" s="165">
        <f t="shared" si="6"/>
        <v>0</v>
      </c>
      <c r="Z24" s="167">
        <v>0</v>
      </c>
      <c r="AA24" s="213">
        <f t="shared" si="7"/>
        <v>0</v>
      </c>
      <c r="AB24" s="171">
        <f t="shared" ref="AB24" si="79">SUM(X24,Z24)</f>
        <v>0</v>
      </c>
      <c r="AC24" s="166">
        <v>0</v>
      </c>
      <c r="AD24" s="165">
        <f t="shared" si="32"/>
        <v>0</v>
      </c>
      <c r="AE24" s="167">
        <v>0</v>
      </c>
      <c r="AF24" s="213">
        <f t="shared" si="33"/>
        <v>0</v>
      </c>
      <c r="AG24" s="171">
        <f t="shared" ref="AG24" si="80">SUM(AC24,AE24)</f>
        <v>0</v>
      </c>
      <c r="AH24" s="166">
        <v>0</v>
      </c>
      <c r="AI24" s="165">
        <f t="shared" si="34"/>
        <v>0</v>
      </c>
      <c r="AJ24" s="167">
        <v>0</v>
      </c>
      <c r="AK24" s="165">
        <f t="shared" si="35"/>
        <v>0</v>
      </c>
      <c r="AL24" s="171">
        <f t="shared" si="71"/>
        <v>0</v>
      </c>
      <c r="AM24" s="166">
        <v>0</v>
      </c>
      <c r="AN24" s="165">
        <f>IF(AQ24=0,0,AM24/AQ24)</f>
        <v>0</v>
      </c>
      <c r="AO24" s="167">
        <v>0</v>
      </c>
      <c r="AP24" s="165">
        <f t="shared" si="40"/>
        <v>0</v>
      </c>
      <c r="AQ24" s="171">
        <f t="shared" si="8"/>
        <v>0</v>
      </c>
      <c r="AR24" s="166">
        <v>0</v>
      </c>
      <c r="AS24" s="165">
        <f t="shared" si="22"/>
        <v>0</v>
      </c>
      <c r="AT24" s="167">
        <v>0</v>
      </c>
      <c r="AU24" s="165">
        <f t="shared" si="36"/>
        <v>0</v>
      </c>
      <c r="AV24" s="171">
        <f t="shared" si="72"/>
        <v>0</v>
      </c>
      <c r="AW24" s="166"/>
      <c r="AX24" s="165">
        <f t="shared" si="41"/>
        <v>0</v>
      </c>
      <c r="AY24" s="167"/>
      <c r="AZ24" s="165">
        <f t="shared" si="37"/>
        <v>0</v>
      </c>
      <c r="BA24" s="171">
        <f t="shared" si="73"/>
        <v>0</v>
      </c>
      <c r="BB24" s="166"/>
      <c r="BC24" s="165">
        <f t="shared" si="25"/>
        <v>0</v>
      </c>
      <c r="BD24" s="167"/>
      <c r="BE24" s="165">
        <f t="shared" si="38"/>
        <v>0</v>
      </c>
      <c r="BF24" s="171">
        <v>0</v>
      </c>
      <c r="BG24" s="166"/>
      <c r="BH24" s="165">
        <f t="shared" si="42"/>
        <v>0</v>
      </c>
      <c r="BI24" s="167"/>
      <c r="BJ24" s="165">
        <f t="shared" si="43"/>
        <v>0</v>
      </c>
      <c r="BK24" s="171">
        <f t="shared" si="26"/>
        <v>0</v>
      </c>
      <c r="BL24" s="166"/>
      <c r="BM24" s="165">
        <f t="shared" si="27"/>
        <v>0</v>
      </c>
      <c r="BN24" s="167"/>
      <c r="BO24" s="165">
        <f t="shared" si="28"/>
        <v>0</v>
      </c>
      <c r="BP24" s="171">
        <f t="shared" ref="BP24" si="81">SUM(BL24,BN24)</f>
        <v>0</v>
      </c>
      <c r="BQ24" s="97">
        <f t="shared" si="29"/>
        <v>0</v>
      </c>
      <c r="BR24" s="252">
        <f t="shared" si="30"/>
        <v>0</v>
      </c>
    </row>
    <row r="25" spans="1:70" x14ac:dyDescent="0.2">
      <c r="A25" s="46" t="s">
        <v>146</v>
      </c>
      <c r="B25" s="221" t="s">
        <v>195</v>
      </c>
      <c r="C25" s="49" t="s">
        <v>50</v>
      </c>
      <c r="D25" s="166">
        <v>0</v>
      </c>
      <c r="E25" s="165">
        <f t="shared" si="11"/>
        <v>0</v>
      </c>
      <c r="F25" s="167">
        <v>0</v>
      </c>
      <c r="G25" s="165">
        <f t="shared" si="12"/>
        <v>0</v>
      </c>
      <c r="H25" s="171">
        <f t="shared" si="31"/>
        <v>0</v>
      </c>
      <c r="I25" s="88">
        <v>0</v>
      </c>
      <c r="J25" s="165">
        <f t="shared" si="0"/>
        <v>0</v>
      </c>
      <c r="K25" s="167">
        <v>0</v>
      </c>
      <c r="L25" s="213">
        <f t="shared" si="1"/>
        <v>0</v>
      </c>
      <c r="M25" s="171">
        <f t="shared" si="13"/>
        <v>0</v>
      </c>
      <c r="N25" s="166">
        <v>0</v>
      </c>
      <c r="O25" s="165">
        <f t="shared" si="2"/>
        <v>0</v>
      </c>
      <c r="P25" s="167">
        <v>0</v>
      </c>
      <c r="Q25" s="213">
        <f t="shared" si="3"/>
        <v>0</v>
      </c>
      <c r="R25" s="171">
        <f t="shared" si="14"/>
        <v>0</v>
      </c>
      <c r="S25" s="186">
        <v>0</v>
      </c>
      <c r="T25" s="165">
        <f t="shared" si="4"/>
        <v>0</v>
      </c>
      <c r="U25" s="87">
        <v>0</v>
      </c>
      <c r="V25" s="213">
        <f t="shared" si="5"/>
        <v>0</v>
      </c>
      <c r="W25" s="171">
        <f t="shared" si="15"/>
        <v>0</v>
      </c>
      <c r="X25" s="166">
        <v>0</v>
      </c>
      <c r="Y25" s="165">
        <f t="shared" si="6"/>
        <v>0</v>
      </c>
      <c r="Z25" s="167">
        <v>0</v>
      </c>
      <c r="AA25" s="213">
        <f t="shared" si="7"/>
        <v>0</v>
      </c>
      <c r="AB25" s="171">
        <f t="shared" si="16"/>
        <v>0</v>
      </c>
      <c r="AC25" s="166">
        <v>0</v>
      </c>
      <c r="AD25" s="165">
        <f t="shared" si="32"/>
        <v>0</v>
      </c>
      <c r="AE25" s="167">
        <v>0</v>
      </c>
      <c r="AF25" s="213">
        <f t="shared" si="33"/>
        <v>0</v>
      </c>
      <c r="AG25" s="171">
        <f t="shared" si="18"/>
        <v>0</v>
      </c>
      <c r="AH25" s="166">
        <v>0</v>
      </c>
      <c r="AI25" s="165">
        <f t="shared" si="34"/>
        <v>0</v>
      </c>
      <c r="AJ25" s="167">
        <v>0</v>
      </c>
      <c r="AK25" s="165">
        <f t="shared" si="35"/>
        <v>0</v>
      </c>
      <c r="AL25" s="171">
        <f t="shared" si="20"/>
        <v>0</v>
      </c>
      <c r="AM25" s="166">
        <v>0</v>
      </c>
      <c r="AN25" s="165">
        <f>IF(AQ25=0,0,AM25/AQ25)</f>
        <v>0</v>
      </c>
      <c r="AO25" s="167">
        <v>0</v>
      </c>
      <c r="AP25" s="165">
        <f t="shared" si="40"/>
        <v>0</v>
      </c>
      <c r="AQ25" s="171">
        <f t="shared" si="8"/>
        <v>0</v>
      </c>
      <c r="AR25" s="166">
        <v>0</v>
      </c>
      <c r="AS25" s="165">
        <f t="shared" si="22"/>
        <v>0</v>
      </c>
      <c r="AT25" s="167">
        <v>0</v>
      </c>
      <c r="AU25" s="165">
        <f t="shared" si="36"/>
        <v>0</v>
      </c>
      <c r="AV25" s="171">
        <f t="shared" si="72"/>
        <v>0</v>
      </c>
      <c r="AW25" s="166"/>
      <c r="AX25" s="165">
        <f t="shared" si="41"/>
        <v>0</v>
      </c>
      <c r="AY25" s="167"/>
      <c r="AZ25" s="165">
        <f t="shared" si="37"/>
        <v>0</v>
      </c>
      <c r="BA25" s="171">
        <f t="shared" si="73"/>
        <v>0</v>
      </c>
      <c r="BB25" s="166"/>
      <c r="BC25" s="165">
        <f t="shared" si="25"/>
        <v>0</v>
      </c>
      <c r="BD25" s="167"/>
      <c r="BE25" s="165">
        <f t="shared" si="38"/>
        <v>0</v>
      </c>
      <c r="BF25" s="171">
        <f t="shared" si="10"/>
        <v>0</v>
      </c>
      <c r="BG25" s="166"/>
      <c r="BH25" s="165">
        <f t="shared" si="42"/>
        <v>0</v>
      </c>
      <c r="BI25" s="167"/>
      <c r="BJ25" s="165">
        <f t="shared" si="43"/>
        <v>0</v>
      </c>
      <c r="BK25" s="171">
        <f t="shared" si="26"/>
        <v>0</v>
      </c>
      <c r="BL25" s="166"/>
      <c r="BM25" s="165">
        <f t="shared" si="27"/>
        <v>0</v>
      </c>
      <c r="BN25" s="167"/>
      <c r="BO25" s="165">
        <f t="shared" si="28"/>
        <v>0</v>
      </c>
      <c r="BP25" s="171">
        <f t="shared" si="39"/>
        <v>0</v>
      </c>
      <c r="BQ25" s="97">
        <f t="shared" si="29"/>
        <v>0</v>
      </c>
      <c r="BR25" s="252">
        <f t="shared" si="30"/>
        <v>0</v>
      </c>
    </row>
    <row r="26" spans="1:70" s="92" customFormat="1" x14ac:dyDescent="0.2">
      <c r="A26" s="46"/>
      <c r="B26" s="221" t="s">
        <v>262</v>
      </c>
      <c r="C26" s="49" t="s">
        <v>50</v>
      </c>
      <c r="D26" s="166">
        <v>0</v>
      </c>
      <c r="E26" s="165">
        <f t="shared" si="11"/>
        <v>0</v>
      </c>
      <c r="F26" s="167">
        <v>0</v>
      </c>
      <c r="G26" s="165">
        <f t="shared" si="12"/>
        <v>0</v>
      </c>
      <c r="H26" s="171">
        <f t="shared" si="31"/>
        <v>0</v>
      </c>
      <c r="I26" s="88">
        <v>12</v>
      </c>
      <c r="J26" s="165">
        <f t="shared" ref="J26:J27" si="82">IFERROR(I26/M26,0)</f>
        <v>0.63157894736842102</v>
      </c>
      <c r="K26" s="167">
        <v>7</v>
      </c>
      <c r="L26" s="213">
        <f t="shared" si="1"/>
        <v>0.36842105263157893</v>
      </c>
      <c r="M26" s="171">
        <f t="shared" ref="M26:M27" si="83">SUM(I26,K26)</f>
        <v>19</v>
      </c>
      <c r="N26" s="166">
        <v>12</v>
      </c>
      <c r="O26" s="165">
        <f t="shared" ref="O26:O27" si="84">IFERROR(N26/R26,0)</f>
        <v>0.6</v>
      </c>
      <c r="P26" s="167">
        <v>8</v>
      </c>
      <c r="Q26" s="213">
        <f t="shared" si="3"/>
        <v>0.4</v>
      </c>
      <c r="R26" s="171">
        <f t="shared" ref="R26:R27" si="85">SUM(N26,P26)</f>
        <v>20</v>
      </c>
      <c r="S26" s="186">
        <v>12</v>
      </c>
      <c r="T26" s="165">
        <f t="shared" ref="T26:T27" si="86">IFERROR(S26/W26,0)</f>
        <v>0.6</v>
      </c>
      <c r="U26" s="87">
        <v>8</v>
      </c>
      <c r="V26" s="213">
        <f t="shared" si="5"/>
        <v>0.4</v>
      </c>
      <c r="W26" s="171">
        <f t="shared" ref="W26:W27" si="87">SUM(S26,U26)</f>
        <v>20</v>
      </c>
      <c r="X26" s="166">
        <v>12</v>
      </c>
      <c r="Y26" s="165">
        <f t="shared" ref="Y26:Y27" si="88">IFERROR(X26/AB26,0)</f>
        <v>0.63157894736842102</v>
      </c>
      <c r="Z26" s="167">
        <v>7</v>
      </c>
      <c r="AA26" s="213">
        <f t="shared" si="7"/>
        <v>0.36842105263157893</v>
      </c>
      <c r="AB26" s="171">
        <f t="shared" ref="AB26:AB27" si="89">SUM(X26,Z26)</f>
        <v>19</v>
      </c>
      <c r="AC26" s="166">
        <v>12</v>
      </c>
      <c r="AD26" s="165">
        <f t="shared" ref="AD26:AD27" si="90">IFERROR(AC26/AG26,0)</f>
        <v>0.63157894736842102</v>
      </c>
      <c r="AE26" s="167">
        <v>7</v>
      </c>
      <c r="AF26" s="213">
        <f t="shared" ref="AF26:AF27" si="91">IFERROR(AE26/AG26,0)</f>
        <v>0.36842105263157893</v>
      </c>
      <c r="AG26" s="171">
        <f t="shared" ref="AG26:AG27" si="92">SUM(AC26,AE26)</f>
        <v>19</v>
      </c>
      <c r="AH26" s="166">
        <v>12</v>
      </c>
      <c r="AI26" s="165">
        <f t="shared" ref="AI26:AI27" si="93">IFERROR(AH26/AL26,0)</f>
        <v>0.63157894736842102</v>
      </c>
      <c r="AJ26" s="167">
        <v>7</v>
      </c>
      <c r="AK26" s="165">
        <f t="shared" ref="AK26:AK27" si="94">IFERROR(AJ26/AL26,0)</f>
        <v>0.36842105263157893</v>
      </c>
      <c r="AL26" s="171">
        <f t="shared" ref="AL26:AL27" si="95">SUM(AH26,AJ26)</f>
        <v>19</v>
      </c>
      <c r="AM26" s="166">
        <v>12</v>
      </c>
      <c r="AN26" s="165">
        <f t="shared" ref="AN26:AN27" si="96">IF(AQ26=0,0,AM26/AQ26)</f>
        <v>0.63157894736842102</v>
      </c>
      <c r="AO26" s="167">
        <v>7</v>
      </c>
      <c r="AP26" s="165">
        <f t="shared" ref="AP26:AP27" si="97">IF(AQ26=0,0,AO26/AQ26)</f>
        <v>0.36842105263157893</v>
      </c>
      <c r="AQ26" s="171">
        <f t="shared" ref="AQ26:AQ27" si="98">SUM(AM26,AO26)</f>
        <v>19</v>
      </c>
      <c r="AR26" s="166">
        <v>12</v>
      </c>
      <c r="AS26" s="165">
        <f t="shared" ref="AS26:AS27" si="99">IF(AV26=0,0,AR26/AV26)</f>
        <v>0.63157894736842102</v>
      </c>
      <c r="AT26" s="167">
        <v>7</v>
      </c>
      <c r="AU26" s="165">
        <f t="shared" ref="AU26:AU27" si="100">IF(AV26=0,0,AT26/AV26)</f>
        <v>0.36842105263157893</v>
      </c>
      <c r="AV26" s="171">
        <f t="shared" ref="AV26:AV27" si="101">SUM(AR26,AT26)</f>
        <v>19</v>
      </c>
      <c r="AW26" s="166"/>
      <c r="AX26" s="165">
        <f t="shared" ref="AX26:AX27" si="102">IF(BA26=0,0,AW26/BA26)</f>
        <v>0</v>
      </c>
      <c r="AY26" s="167"/>
      <c r="AZ26" s="165">
        <f t="shared" ref="AZ26:AZ27" si="103">IF(BA26=0,0,AY26/BA26)</f>
        <v>0</v>
      </c>
      <c r="BA26" s="171">
        <f t="shared" ref="BA26:BA27" si="104">SUM(AW26,AY26)</f>
        <v>0</v>
      </c>
      <c r="BB26" s="166"/>
      <c r="BC26" s="165">
        <f t="shared" ref="BC26:BC27" si="105">IFERROR(BB26/BF26,0)</f>
        <v>0</v>
      </c>
      <c r="BD26" s="167"/>
      <c r="BE26" s="165">
        <f t="shared" ref="BE26:BE27" si="106">IFERROR(BD26/BF26,0)</f>
        <v>0</v>
      </c>
      <c r="BF26" s="171">
        <f t="shared" ref="BF26:BF27" si="107">SUM(BB26,BD26)</f>
        <v>0</v>
      </c>
      <c r="BG26" s="166"/>
      <c r="BH26" s="165">
        <f t="shared" ref="BH26:BH27" si="108">IFERROR(BG26/BK26,0)</f>
        <v>0</v>
      </c>
      <c r="BI26" s="167"/>
      <c r="BJ26" s="165">
        <f t="shared" ref="BJ26:BJ27" si="109">IFERROR(BI26/BK26,0)</f>
        <v>0</v>
      </c>
      <c r="BK26" s="171">
        <f t="shared" ref="BK26:BK27" si="110">SUM(BG26,BI26)</f>
        <v>0</v>
      </c>
      <c r="BL26" s="166"/>
      <c r="BM26" s="165">
        <f t="shared" ref="BM26:BM27" si="111">IFERROR(BL26/BP26,0)</f>
        <v>0</v>
      </c>
      <c r="BN26" s="167"/>
      <c r="BO26" s="165">
        <f t="shared" ref="BO26:BO27" si="112">IFERROR(BN26/BP26,0)</f>
        <v>0</v>
      </c>
      <c r="BP26" s="171">
        <f t="shared" ref="BP26:BP27" si="113">SUM(BL26,BN26)</f>
        <v>0</v>
      </c>
      <c r="BQ26" s="97">
        <f t="shared" si="29"/>
        <v>0</v>
      </c>
      <c r="BR26" s="252">
        <f t="shared" si="30"/>
        <v>0</v>
      </c>
    </row>
    <row r="27" spans="1:70" s="92" customFormat="1" x14ac:dyDescent="0.2">
      <c r="A27" s="46"/>
      <c r="B27" s="221" t="s">
        <v>263</v>
      </c>
      <c r="C27" s="49" t="s">
        <v>50</v>
      </c>
      <c r="D27" s="166">
        <v>0</v>
      </c>
      <c r="E27" s="165">
        <f t="shared" si="11"/>
        <v>0</v>
      </c>
      <c r="F27" s="167">
        <v>0</v>
      </c>
      <c r="G27" s="165">
        <f t="shared" si="12"/>
        <v>0</v>
      </c>
      <c r="H27" s="171">
        <f t="shared" si="31"/>
        <v>0</v>
      </c>
      <c r="I27" s="88">
        <v>1</v>
      </c>
      <c r="J27" s="165">
        <f t="shared" si="82"/>
        <v>0.2</v>
      </c>
      <c r="K27" s="167">
        <v>4</v>
      </c>
      <c r="L27" s="213">
        <f t="shared" si="1"/>
        <v>0.8</v>
      </c>
      <c r="M27" s="171">
        <f t="shared" si="83"/>
        <v>5</v>
      </c>
      <c r="N27" s="166">
        <v>1</v>
      </c>
      <c r="O27" s="165">
        <f t="shared" si="84"/>
        <v>0.2</v>
      </c>
      <c r="P27" s="167">
        <v>4</v>
      </c>
      <c r="Q27" s="213">
        <f t="shared" si="3"/>
        <v>0.8</v>
      </c>
      <c r="R27" s="171">
        <f t="shared" si="85"/>
        <v>5</v>
      </c>
      <c r="S27" s="186">
        <v>1</v>
      </c>
      <c r="T27" s="165">
        <f t="shared" si="86"/>
        <v>0.2</v>
      </c>
      <c r="U27" s="87">
        <v>4</v>
      </c>
      <c r="V27" s="213">
        <f t="shared" si="5"/>
        <v>0.8</v>
      </c>
      <c r="W27" s="171">
        <f t="shared" si="87"/>
        <v>5</v>
      </c>
      <c r="X27" s="166">
        <v>1</v>
      </c>
      <c r="Y27" s="165">
        <f t="shared" si="88"/>
        <v>0.2</v>
      </c>
      <c r="Z27" s="167">
        <v>4</v>
      </c>
      <c r="AA27" s="213">
        <f t="shared" si="7"/>
        <v>0.8</v>
      </c>
      <c r="AB27" s="171">
        <f t="shared" si="89"/>
        <v>5</v>
      </c>
      <c r="AC27" s="166">
        <v>1</v>
      </c>
      <c r="AD27" s="165">
        <f t="shared" si="90"/>
        <v>0.2</v>
      </c>
      <c r="AE27" s="167">
        <v>4</v>
      </c>
      <c r="AF27" s="213">
        <f t="shared" si="91"/>
        <v>0.8</v>
      </c>
      <c r="AG27" s="171">
        <f t="shared" si="92"/>
        <v>5</v>
      </c>
      <c r="AH27" s="166">
        <v>1</v>
      </c>
      <c r="AI27" s="165">
        <f t="shared" si="93"/>
        <v>0.2</v>
      </c>
      <c r="AJ27" s="167">
        <v>4</v>
      </c>
      <c r="AK27" s="165">
        <f t="shared" si="94"/>
        <v>0.8</v>
      </c>
      <c r="AL27" s="171">
        <f t="shared" si="95"/>
        <v>5</v>
      </c>
      <c r="AM27" s="166">
        <v>1</v>
      </c>
      <c r="AN27" s="165">
        <f t="shared" si="96"/>
        <v>0.2</v>
      </c>
      <c r="AO27" s="167">
        <v>4</v>
      </c>
      <c r="AP27" s="165">
        <f t="shared" si="97"/>
        <v>0.8</v>
      </c>
      <c r="AQ27" s="171">
        <f t="shared" si="98"/>
        <v>5</v>
      </c>
      <c r="AR27" s="166">
        <v>1</v>
      </c>
      <c r="AS27" s="165">
        <f t="shared" si="99"/>
        <v>0.2</v>
      </c>
      <c r="AT27" s="167">
        <v>4</v>
      </c>
      <c r="AU27" s="165">
        <f t="shared" si="100"/>
        <v>0.8</v>
      </c>
      <c r="AV27" s="171">
        <f t="shared" si="101"/>
        <v>5</v>
      </c>
      <c r="AW27" s="166"/>
      <c r="AX27" s="165">
        <f t="shared" si="102"/>
        <v>0</v>
      </c>
      <c r="AY27" s="167"/>
      <c r="AZ27" s="165">
        <f t="shared" si="103"/>
        <v>0</v>
      </c>
      <c r="BA27" s="171">
        <f t="shared" si="104"/>
        <v>0</v>
      </c>
      <c r="BB27" s="166"/>
      <c r="BC27" s="165">
        <f t="shared" si="105"/>
        <v>0</v>
      </c>
      <c r="BD27" s="167"/>
      <c r="BE27" s="165">
        <f t="shared" si="106"/>
        <v>0</v>
      </c>
      <c r="BF27" s="171">
        <f t="shared" si="107"/>
        <v>0</v>
      </c>
      <c r="BG27" s="166"/>
      <c r="BH27" s="165">
        <f t="shared" si="108"/>
        <v>0</v>
      </c>
      <c r="BI27" s="167"/>
      <c r="BJ27" s="165">
        <f t="shared" si="109"/>
        <v>0</v>
      </c>
      <c r="BK27" s="171">
        <f t="shared" si="110"/>
        <v>0</v>
      </c>
      <c r="BL27" s="166"/>
      <c r="BM27" s="165">
        <f t="shared" si="111"/>
        <v>0</v>
      </c>
      <c r="BN27" s="167"/>
      <c r="BO27" s="165">
        <f t="shared" si="112"/>
        <v>0</v>
      </c>
      <c r="BP27" s="171">
        <f t="shared" si="113"/>
        <v>0</v>
      </c>
      <c r="BQ27" s="97">
        <f t="shared" si="29"/>
        <v>0</v>
      </c>
      <c r="BR27" s="252">
        <f t="shared" si="30"/>
        <v>0</v>
      </c>
    </row>
    <row r="28" spans="1:70" x14ac:dyDescent="0.2">
      <c r="A28" s="46" t="s">
        <v>147</v>
      </c>
      <c r="B28" s="221" t="s">
        <v>266</v>
      </c>
      <c r="C28" s="49" t="s">
        <v>50</v>
      </c>
      <c r="D28" s="88">
        <v>16</v>
      </c>
      <c r="E28" s="165">
        <f t="shared" ref="E28:E45" si="114">IFERROR(D28/H28,0)</f>
        <v>0.31372549019607843</v>
      </c>
      <c r="F28" s="167">
        <v>35</v>
      </c>
      <c r="G28" s="165">
        <f t="shared" si="12"/>
        <v>0.68627450980392157</v>
      </c>
      <c r="H28" s="171">
        <f t="shared" si="31"/>
        <v>51</v>
      </c>
      <c r="I28" s="88">
        <v>15</v>
      </c>
      <c r="J28" s="165">
        <f t="shared" si="0"/>
        <v>0.3</v>
      </c>
      <c r="K28" s="87">
        <v>35</v>
      </c>
      <c r="L28" s="213">
        <f t="shared" si="1"/>
        <v>0.7</v>
      </c>
      <c r="M28" s="171">
        <f t="shared" si="13"/>
        <v>50</v>
      </c>
      <c r="N28" s="88">
        <v>15</v>
      </c>
      <c r="O28" s="165">
        <f t="shared" si="2"/>
        <v>0.3</v>
      </c>
      <c r="P28" s="87">
        <v>35</v>
      </c>
      <c r="Q28" s="213">
        <f t="shared" si="3"/>
        <v>0.7</v>
      </c>
      <c r="R28" s="171">
        <f t="shared" si="14"/>
        <v>50</v>
      </c>
      <c r="S28" s="186">
        <v>15</v>
      </c>
      <c r="T28" s="165">
        <f t="shared" si="4"/>
        <v>0.30612244897959184</v>
      </c>
      <c r="U28" s="87">
        <v>34</v>
      </c>
      <c r="V28" s="213">
        <f t="shared" si="5"/>
        <v>0.69387755102040816</v>
      </c>
      <c r="W28" s="171">
        <f t="shared" si="15"/>
        <v>49</v>
      </c>
      <c r="X28" s="88">
        <v>14</v>
      </c>
      <c r="Y28" s="165">
        <f t="shared" si="6"/>
        <v>0.2978723404255319</v>
      </c>
      <c r="Z28" s="87">
        <v>33</v>
      </c>
      <c r="AA28" s="213">
        <f t="shared" si="7"/>
        <v>0.7021276595744681</v>
      </c>
      <c r="AB28" s="171">
        <f t="shared" si="16"/>
        <v>47</v>
      </c>
      <c r="AC28" s="88">
        <v>13</v>
      </c>
      <c r="AD28" s="165">
        <f t="shared" si="32"/>
        <v>0.28260869565217389</v>
      </c>
      <c r="AE28" s="87">
        <v>33</v>
      </c>
      <c r="AF28" s="213">
        <f t="shared" si="33"/>
        <v>0.71739130434782605</v>
      </c>
      <c r="AG28" s="171">
        <f t="shared" si="18"/>
        <v>46</v>
      </c>
      <c r="AH28" s="88">
        <v>13</v>
      </c>
      <c r="AI28" s="165">
        <f t="shared" si="34"/>
        <v>0.28260869565217389</v>
      </c>
      <c r="AJ28" s="87">
        <v>33</v>
      </c>
      <c r="AK28" s="165">
        <f t="shared" si="35"/>
        <v>0.71739130434782605</v>
      </c>
      <c r="AL28" s="171">
        <f t="shared" si="20"/>
        <v>46</v>
      </c>
      <c r="AM28" s="88">
        <v>13</v>
      </c>
      <c r="AN28" s="165">
        <f t="shared" ref="AN28:AN38" si="115">IF(AQ28=0,0,AM28/AQ28)</f>
        <v>0.28260869565217389</v>
      </c>
      <c r="AO28" s="87">
        <v>33</v>
      </c>
      <c r="AP28" s="165">
        <f t="shared" si="40"/>
        <v>0.71739130434782605</v>
      </c>
      <c r="AQ28" s="171">
        <f t="shared" si="8"/>
        <v>46</v>
      </c>
      <c r="AR28" s="88">
        <v>13</v>
      </c>
      <c r="AS28" s="165">
        <f t="shared" si="22"/>
        <v>0.28260869565217389</v>
      </c>
      <c r="AT28" s="87">
        <v>33</v>
      </c>
      <c r="AU28" s="165">
        <f t="shared" si="36"/>
        <v>0.71739130434782605</v>
      </c>
      <c r="AV28" s="171">
        <f t="shared" si="23"/>
        <v>46</v>
      </c>
      <c r="AW28" s="88"/>
      <c r="AX28" s="165">
        <f t="shared" si="41"/>
        <v>0</v>
      </c>
      <c r="AY28" s="87"/>
      <c r="AZ28" s="165">
        <f t="shared" si="37"/>
        <v>0</v>
      </c>
      <c r="BA28" s="171">
        <f t="shared" si="9"/>
        <v>0</v>
      </c>
      <c r="BB28" s="88"/>
      <c r="BC28" s="165">
        <f t="shared" si="25"/>
        <v>0</v>
      </c>
      <c r="BD28" s="87"/>
      <c r="BE28" s="165">
        <f t="shared" si="38"/>
        <v>0</v>
      </c>
      <c r="BF28" s="171">
        <f t="shared" si="10"/>
        <v>0</v>
      </c>
      <c r="BG28" s="88"/>
      <c r="BH28" s="165">
        <f t="shared" si="42"/>
        <v>0</v>
      </c>
      <c r="BI28" s="87"/>
      <c r="BJ28" s="165">
        <f t="shared" si="43"/>
        <v>0</v>
      </c>
      <c r="BK28" s="171">
        <f t="shared" si="26"/>
        <v>0</v>
      </c>
      <c r="BL28" s="88"/>
      <c r="BM28" s="165">
        <f t="shared" si="27"/>
        <v>0</v>
      </c>
      <c r="BN28" s="167"/>
      <c r="BO28" s="165">
        <f t="shared" si="28"/>
        <v>0</v>
      </c>
      <c r="BP28" s="171">
        <f t="shared" si="39"/>
        <v>0</v>
      </c>
      <c r="BQ28" s="97">
        <f t="shared" si="29"/>
        <v>0</v>
      </c>
      <c r="BR28" s="252">
        <f t="shared" si="30"/>
        <v>-4</v>
      </c>
    </row>
    <row r="29" spans="1:70" s="59" customFormat="1" x14ac:dyDescent="0.2">
      <c r="A29" s="60" t="s">
        <v>147</v>
      </c>
      <c r="B29" s="221" t="s">
        <v>267</v>
      </c>
      <c r="C29" s="49" t="s">
        <v>50</v>
      </c>
      <c r="D29" s="89">
        <v>1</v>
      </c>
      <c r="E29" s="165">
        <f t="shared" si="114"/>
        <v>1</v>
      </c>
      <c r="F29" s="167">
        <v>0</v>
      </c>
      <c r="G29" s="165">
        <f t="shared" ref="G29:G45" si="116">IFERROR(F29/H29,0)</f>
        <v>0</v>
      </c>
      <c r="H29" s="171">
        <f t="shared" ref="H29:H45" si="117">SUM(D29,F29)</f>
        <v>1</v>
      </c>
      <c r="I29" s="88">
        <v>1</v>
      </c>
      <c r="J29" s="165">
        <f t="shared" si="0"/>
        <v>1</v>
      </c>
      <c r="K29" s="90">
        <v>0</v>
      </c>
      <c r="L29" s="213">
        <f t="shared" si="1"/>
        <v>0</v>
      </c>
      <c r="M29" s="171">
        <f t="shared" si="13"/>
        <v>1</v>
      </c>
      <c r="N29" s="89">
        <v>1</v>
      </c>
      <c r="O29" s="165">
        <f t="shared" si="2"/>
        <v>1</v>
      </c>
      <c r="P29" s="90">
        <v>0</v>
      </c>
      <c r="Q29" s="213">
        <f t="shared" si="3"/>
        <v>0</v>
      </c>
      <c r="R29" s="171">
        <f t="shared" si="14"/>
        <v>1</v>
      </c>
      <c r="S29" s="186">
        <v>1</v>
      </c>
      <c r="T29" s="165">
        <f t="shared" si="4"/>
        <v>1</v>
      </c>
      <c r="U29" s="87">
        <v>0</v>
      </c>
      <c r="V29" s="213">
        <f t="shared" si="5"/>
        <v>0</v>
      </c>
      <c r="W29" s="171">
        <f t="shared" si="15"/>
        <v>1</v>
      </c>
      <c r="X29" s="89">
        <v>1</v>
      </c>
      <c r="Y29" s="165">
        <f t="shared" si="6"/>
        <v>1</v>
      </c>
      <c r="Z29" s="90">
        <v>0</v>
      </c>
      <c r="AA29" s="213">
        <f t="shared" si="7"/>
        <v>0</v>
      </c>
      <c r="AB29" s="171">
        <f t="shared" si="16"/>
        <v>1</v>
      </c>
      <c r="AC29" s="89">
        <v>1</v>
      </c>
      <c r="AD29" s="165">
        <f t="shared" si="32"/>
        <v>1</v>
      </c>
      <c r="AE29" s="90">
        <v>0</v>
      </c>
      <c r="AF29" s="213">
        <f t="shared" si="33"/>
        <v>0</v>
      </c>
      <c r="AG29" s="171">
        <f t="shared" si="18"/>
        <v>1</v>
      </c>
      <c r="AH29" s="89">
        <v>1</v>
      </c>
      <c r="AI29" s="165">
        <f t="shared" si="34"/>
        <v>1</v>
      </c>
      <c r="AJ29" s="90">
        <v>0</v>
      </c>
      <c r="AK29" s="165">
        <f t="shared" si="35"/>
        <v>0</v>
      </c>
      <c r="AL29" s="171">
        <f t="shared" si="20"/>
        <v>1</v>
      </c>
      <c r="AM29" s="89">
        <v>1</v>
      </c>
      <c r="AN29" s="165">
        <f t="shared" si="115"/>
        <v>1</v>
      </c>
      <c r="AO29" s="90">
        <v>0</v>
      </c>
      <c r="AP29" s="165">
        <f t="shared" si="40"/>
        <v>0</v>
      </c>
      <c r="AQ29" s="171">
        <f t="shared" si="8"/>
        <v>1</v>
      </c>
      <c r="AR29" s="89">
        <v>1</v>
      </c>
      <c r="AS29" s="165">
        <f t="shared" si="22"/>
        <v>1</v>
      </c>
      <c r="AT29" s="90">
        <v>0</v>
      </c>
      <c r="AU29" s="165">
        <f t="shared" si="36"/>
        <v>0</v>
      </c>
      <c r="AV29" s="171">
        <f t="shared" si="23"/>
        <v>1</v>
      </c>
      <c r="AW29" s="89"/>
      <c r="AX29" s="165">
        <f>IF(BA29=0,0,AW29/BA29)</f>
        <v>0</v>
      </c>
      <c r="AY29" s="90"/>
      <c r="AZ29" s="165">
        <f t="shared" si="37"/>
        <v>0</v>
      </c>
      <c r="BA29" s="171">
        <f t="shared" si="9"/>
        <v>0</v>
      </c>
      <c r="BB29" s="89"/>
      <c r="BC29" s="165">
        <f t="shared" si="25"/>
        <v>0</v>
      </c>
      <c r="BD29" s="90"/>
      <c r="BE29" s="165">
        <f t="shared" si="38"/>
        <v>0</v>
      </c>
      <c r="BF29" s="171">
        <f t="shared" si="10"/>
        <v>0</v>
      </c>
      <c r="BG29" s="89"/>
      <c r="BH29" s="165">
        <f t="shared" si="42"/>
        <v>0</v>
      </c>
      <c r="BI29" s="90"/>
      <c r="BJ29" s="165">
        <f t="shared" si="43"/>
        <v>0</v>
      </c>
      <c r="BK29" s="171">
        <f t="shared" si="26"/>
        <v>0</v>
      </c>
      <c r="BL29" s="89"/>
      <c r="BM29" s="165">
        <f t="shared" si="27"/>
        <v>0</v>
      </c>
      <c r="BN29" s="167"/>
      <c r="BO29" s="165">
        <f t="shared" si="28"/>
        <v>0</v>
      </c>
      <c r="BP29" s="171">
        <f t="shared" si="39"/>
        <v>0</v>
      </c>
      <c r="BQ29" s="97">
        <f t="shared" si="29"/>
        <v>0</v>
      </c>
      <c r="BR29" s="252">
        <f t="shared" si="30"/>
        <v>0</v>
      </c>
    </row>
    <row r="30" spans="1:70" x14ac:dyDescent="0.2">
      <c r="A30" s="46" t="s">
        <v>148</v>
      </c>
      <c r="B30" s="221" t="s">
        <v>268</v>
      </c>
      <c r="C30" s="49" t="s">
        <v>50</v>
      </c>
      <c r="D30" s="88">
        <v>7</v>
      </c>
      <c r="E30" s="165">
        <f t="shared" si="114"/>
        <v>0.58333333333333337</v>
      </c>
      <c r="F30" s="167">
        <v>5</v>
      </c>
      <c r="G30" s="165">
        <f t="shared" si="116"/>
        <v>0.41666666666666669</v>
      </c>
      <c r="H30" s="171">
        <f t="shared" si="117"/>
        <v>12</v>
      </c>
      <c r="I30" s="88">
        <v>7</v>
      </c>
      <c r="J30" s="165">
        <f t="shared" si="0"/>
        <v>0.5</v>
      </c>
      <c r="K30" s="87">
        <v>7</v>
      </c>
      <c r="L30" s="213">
        <f t="shared" si="1"/>
        <v>0.5</v>
      </c>
      <c r="M30" s="171">
        <f t="shared" si="13"/>
        <v>14</v>
      </c>
      <c r="N30" s="88">
        <v>7</v>
      </c>
      <c r="O30" s="165">
        <f t="shared" si="2"/>
        <v>0.46666666666666667</v>
      </c>
      <c r="P30" s="87">
        <v>8</v>
      </c>
      <c r="Q30" s="213">
        <f t="shared" si="3"/>
        <v>0.53333333333333333</v>
      </c>
      <c r="R30" s="171">
        <f t="shared" si="14"/>
        <v>15</v>
      </c>
      <c r="S30" s="186">
        <v>8</v>
      </c>
      <c r="T30" s="165">
        <f t="shared" si="4"/>
        <v>0.5</v>
      </c>
      <c r="U30" s="87">
        <v>8</v>
      </c>
      <c r="V30" s="213">
        <f t="shared" si="5"/>
        <v>0.5</v>
      </c>
      <c r="W30" s="171">
        <f t="shared" si="15"/>
        <v>16</v>
      </c>
      <c r="X30" s="88">
        <v>7</v>
      </c>
      <c r="Y30" s="165">
        <f t="shared" si="6"/>
        <v>0.46666666666666667</v>
      </c>
      <c r="Z30" s="87">
        <v>8</v>
      </c>
      <c r="AA30" s="213">
        <f t="shared" si="7"/>
        <v>0.53333333333333333</v>
      </c>
      <c r="AB30" s="171">
        <f t="shared" si="16"/>
        <v>15</v>
      </c>
      <c r="AC30" s="88">
        <v>7</v>
      </c>
      <c r="AD30" s="165">
        <f t="shared" si="32"/>
        <v>0.46666666666666667</v>
      </c>
      <c r="AE30" s="87">
        <v>8</v>
      </c>
      <c r="AF30" s="213">
        <f t="shared" si="33"/>
        <v>0.53333333333333333</v>
      </c>
      <c r="AG30" s="171">
        <f t="shared" si="18"/>
        <v>15</v>
      </c>
      <c r="AH30" s="88">
        <v>7</v>
      </c>
      <c r="AI30" s="165">
        <f t="shared" si="34"/>
        <v>0.46666666666666667</v>
      </c>
      <c r="AJ30" s="87">
        <v>8</v>
      </c>
      <c r="AK30" s="165">
        <f t="shared" si="35"/>
        <v>0.53333333333333333</v>
      </c>
      <c r="AL30" s="171">
        <f t="shared" si="20"/>
        <v>15</v>
      </c>
      <c r="AM30" s="88">
        <v>7</v>
      </c>
      <c r="AN30" s="165">
        <f t="shared" si="115"/>
        <v>0.46666666666666667</v>
      </c>
      <c r="AO30" s="87">
        <v>8</v>
      </c>
      <c r="AP30" s="165">
        <f t="shared" si="40"/>
        <v>0.53333333333333333</v>
      </c>
      <c r="AQ30" s="171">
        <f t="shared" si="8"/>
        <v>15</v>
      </c>
      <c r="AR30" s="88">
        <v>7</v>
      </c>
      <c r="AS30" s="165">
        <f t="shared" si="22"/>
        <v>0.46666666666666667</v>
      </c>
      <c r="AT30" s="87">
        <v>8</v>
      </c>
      <c r="AU30" s="165">
        <f t="shared" si="36"/>
        <v>0.53333333333333333</v>
      </c>
      <c r="AV30" s="171">
        <f t="shared" si="23"/>
        <v>15</v>
      </c>
      <c r="AW30" s="88"/>
      <c r="AX30" s="165">
        <f t="shared" si="41"/>
        <v>0</v>
      </c>
      <c r="AY30" s="87"/>
      <c r="AZ30" s="165">
        <f t="shared" si="37"/>
        <v>0</v>
      </c>
      <c r="BA30" s="171">
        <f t="shared" si="9"/>
        <v>0</v>
      </c>
      <c r="BB30" s="88"/>
      <c r="BC30" s="165">
        <f t="shared" si="25"/>
        <v>0</v>
      </c>
      <c r="BD30" s="87"/>
      <c r="BE30" s="165">
        <f t="shared" si="38"/>
        <v>0</v>
      </c>
      <c r="BF30" s="171">
        <f t="shared" si="10"/>
        <v>0</v>
      </c>
      <c r="BG30" s="88"/>
      <c r="BH30" s="165">
        <f t="shared" si="42"/>
        <v>0</v>
      </c>
      <c r="BI30" s="87"/>
      <c r="BJ30" s="165">
        <f t="shared" si="43"/>
        <v>0</v>
      </c>
      <c r="BK30" s="171">
        <f t="shared" si="26"/>
        <v>0</v>
      </c>
      <c r="BL30" s="88"/>
      <c r="BM30" s="165">
        <f t="shared" si="27"/>
        <v>0</v>
      </c>
      <c r="BN30" s="167"/>
      <c r="BO30" s="165">
        <f t="shared" si="28"/>
        <v>0</v>
      </c>
      <c r="BP30" s="171">
        <f t="shared" si="39"/>
        <v>0</v>
      </c>
      <c r="BQ30" s="97">
        <f t="shared" si="29"/>
        <v>0</v>
      </c>
      <c r="BR30" s="252">
        <f t="shared" si="30"/>
        <v>1</v>
      </c>
    </row>
    <row r="31" spans="1:70" x14ac:dyDescent="0.2">
      <c r="A31" s="46" t="s">
        <v>149</v>
      </c>
      <c r="B31" s="221" t="s">
        <v>269</v>
      </c>
      <c r="C31" s="49" t="s">
        <v>50</v>
      </c>
      <c r="D31" s="88">
        <v>3</v>
      </c>
      <c r="E31" s="165">
        <f t="shared" si="114"/>
        <v>0.375</v>
      </c>
      <c r="F31" s="167">
        <v>5</v>
      </c>
      <c r="G31" s="165">
        <f t="shared" si="116"/>
        <v>0.625</v>
      </c>
      <c r="H31" s="171">
        <f t="shared" si="117"/>
        <v>8</v>
      </c>
      <c r="I31" s="88">
        <v>4</v>
      </c>
      <c r="J31" s="165">
        <f t="shared" si="0"/>
        <v>0.30769230769230771</v>
      </c>
      <c r="K31" s="87">
        <v>9</v>
      </c>
      <c r="L31" s="213">
        <f t="shared" si="1"/>
        <v>0.69230769230769229</v>
      </c>
      <c r="M31" s="171">
        <f t="shared" si="13"/>
        <v>13</v>
      </c>
      <c r="N31" s="88">
        <v>4</v>
      </c>
      <c r="O31" s="165">
        <f t="shared" si="2"/>
        <v>0.30769230769230771</v>
      </c>
      <c r="P31" s="87">
        <v>9</v>
      </c>
      <c r="Q31" s="213">
        <f t="shared" si="3"/>
        <v>0.69230769230769229</v>
      </c>
      <c r="R31" s="171">
        <f t="shared" si="14"/>
        <v>13</v>
      </c>
      <c r="S31" s="186">
        <v>4</v>
      </c>
      <c r="T31" s="165">
        <f t="shared" si="4"/>
        <v>0.30769230769230771</v>
      </c>
      <c r="U31" s="87">
        <v>9</v>
      </c>
      <c r="V31" s="213">
        <f t="shared" si="5"/>
        <v>0.69230769230769229</v>
      </c>
      <c r="W31" s="171">
        <f t="shared" si="15"/>
        <v>13</v>
      </c>
      <c r="X31" s="88">
        <v>4</v>
      </c>
      <c r="Y31" s="165">
        <f t="shared" si="6"/>
        <v>0.30769230769230771</v>
      </c>
      <c r="Z31" s="87">
        <v>9</v>
      </c>
      <c r="AA31" s="213">
        <f t="shared" si="7"/>
        <v>0.69230769230769229</v>
      </c>
      <c r="AB31" s="171">
        <f t="shared" si="16"/>
        <v>13</v>
      </c>
      <c r="AC31" s="88">
        <v>3</v>
      </c>
      <c r="AD31" s="165">
        <f t="shared" si="32"/>
        <v>0.25</v>
      </c>
      <c r="AE31" s="87">
        <v>9</v>
      </c>
      <c r="AF31" s="213">
        <f t="shared" si="33"/>
        <v>0.75</v>
      </c>
      <c r="AG31" s="171">
        <f t="shared" si="18"/>
        <v>12</v>
      </c>
      <c r="AH31" s="88">
        <v>3</v>
      </c>
      <c r="AI31" s="165">
        <f t="shared" si="34"/>
        <v>0.25</v>
      </c>
      <c r="AJ31" s="87">
        <v>9</v>
      </c>
      <c r="AK31" s="165">
        <f t="shared" si="35"/>
        <v>0.75</v>
      </c>
      <c r="AL31" s="171">
        <f t="shared" si="20"/>
        <v>12</v>
      </c>
      <c r="AM31" s="88">
        <v>3</v>
      </c>
      <c r="AN31" s="165">
        <f t="shared" si="115"/>
        <v>0.25</v>
      </c>
      <c r="AO31" s="87">
        <v>9</v>
      </c>
      <c r="AP31" s="165">
        <f t="shared" si="40"/>
        <v>0.75</v>
      </c>
      <c r="AQ31" s="171">
        <f t="shared" si="8"/>
        <v>12</v>
      </c>
      <c r="AR31" s="88">
        <v>3</v>
      </c>
      <c r="AS31" s="165">
        <f t="shared" si="22"/>
        <v>0.25</v>
      </c>
      <c r="AT31" s="87">
        <v>9</v>
      </c>
      <c r="AU31" s="165">
        <f t="shared" si="36"/>
        <v>0.75</v>
      </c>
      <c r="AV31" s="171">
        <f t="shared" si="23"/>
        <v>12</v>
      </c>
      <c r="AW31" s="88"/>
      <c r="AX31" s="165">
        <f t="shared" si="41"/>
        <v>0</v>
      </c>
      <c r="AY31" s="87"/>
      <c r="AZ31" s="165">
        <f t="shared" si="37"/>
        <v>0</v>
      </c>
      <c r="BA31" s="171">
        <f t="shared" si="9"/>
        <v>0</v>
      </c>
      <c r="BB31" s="88"/>
      <c r="BC31" s="165">
        <f t="shared" si="25"/>
        <v>0</v>
      </c>
      <c r="BD31" s="87"/>
      <c r="BE31" s="165">
        <f t="shared" si="38"/>
        <v>0</v>
      </c>
      <c r="BF31" s="171">
        <f t="shared" si="10"/>
        <v>0</v>
      </c>
      <c r="BG31" s="88"/>
      <c r="BH31" s="165">
        <f t="shared" si="42"/>
        <v>0</v>
      </c>
      <c r="BI31" s="87"/>
      <c r="BJ31" s="165">
        <f t="shared" si="43"/>
        <v>0</v>
      </c>
      <c r="BK31" s="171">
        <f t="shared" si="26"/>
        <v>0</v>
      </c>
      <c r="BL31" s="88"/>
      <c r="BM31" s="165">
        <f t="shared" si="27"/>
        <v>0</v>
      </c>
      <c r="BN31" s="167"/>
      <c r="BO31" s="165">
        <f t="shared" si="28"/>
        <v>0</v>
      </c>
      <c r="BP31" s="171">
        <f t="shared" si="39"/>
        <v>0</v>
      </c>
      <c r="BQ31" s="97">
        <f t="shared" si="29"/>
        <v>0</v>
      </c>
      <c r="BR31" s="252">
        <f t="shared" si="30"/>
        <v>-1</v>
      </c>
    </row>
    <row r="32" spans="1:70" s="92" customFormat="1" x14ac:dyDescent="0.2">
      <c r="A32" s="46"/>
      <c r="B32" s="221" t="s">
        <v>247</v>
      </c>
      <c r="C32" s="49" t="s">
        <v>50</v>
      </c>
      <c r="D32" s="88">
        <v>1</v>
      </c>
      <c r="E32" s="165">
        <f t="shared" si="114"/>
        <v>0.5</v>
      </c>
      <c r="F32" s="167">
        <v>1</v>
      </c>
      <c r="G32" s="165">
        <f t="shared" si="116"/>
        <v>0.5</v>
      </c>
      <c r="H32" s="171">
        <f t="shared" si="117"/>
        <v>2</v>
      </c>
      <c r="I32" s="88">
        <v>0</v>
      </c>
      <c r="J32" s="165">
        <f t="shared" si="0"/>
        <v>0</v>
      </c>
      <c r="K32" s="87">
        <v>1</v>
      </c>
      <c r="L32" s="213">
        <f t="shared" si="1"/>
        <v>1</v>
      </c>
      <c r="M32" s="171">
        <f t="shared" ref="M32" si="118">SUM(I32,K32)</f>
        <v>1</v>
      </c>
      <c r="N32" s="88">
        <v>0</v>
      </c>
      <c r="O32" s="165">
        <f t="shared" si="2"/>
        <v>0</v>
      </c>
      <c r="P32" s="87">
        <v>1</v>
      </c>
      <c r="Q32" s="213">
        <f t="shared" si="3"/>
        <v>1</v>
      </c>
      <c r="R32" s="171">
        <f t="shared" ref="R32" si="119">SUM(N32,P32)</f>
        <v>1</v>
      </c>
      <c r="S32" s="186">
        <v>0</v>
      </c>
      <c r="T32" s="165">
        <f t="shared" si="4"/>
        <v>0</v>
      </c>
      <c r="U32" s="87">
        <v>1</v>
      </c>
      <c r="V32" s="213">
        <f t="shared" si="5"/>
        <v>1</v>
      </c>
      <c r="W32" s="171">
        <f t="shared" ref="W32" si="120">SUM(S32,U32)</f>
        <v>1</v>
      </c>
      <c r="X32" s="88">
        <v>0</v>
      </c>
      <c r="Y32" s="165">
        <f t="shared" si="6"/>
        <v>0</v>
      </c>
      <c r="Z32" s="87">
        <v>1</v>
      </c>
      <c r="AA32" s="213">
        <f t="shared" si="7"/>
        <v>1</v>
      </c>
      <c r="AB32" s="171">
        <f t="shared" ref="AB32" si="121">SUM(X32,Z32)</f>
        <v>1</v>
      </c>
      <c r="AC32" s="88">
        <v>0</v>
      </c>
      <c r="AD32" s="165">
        <f t="shared" si="32"/>
        <v>0</v>
      </c>
      <c r="AE32" s="87">
        <v>1</v>
      </c>
      <c r="AF32" s="213">
        <f t="shared" si="33"/>
        <v>1</v>
      </c>
      <c r="AG32" s="171">
        <f t="shared" ref="AG32" si="122">SUM(AC32,AE32)</f>
        <v>1</v>
      </c>
      <c r="AH32" s="88">
        <v>0</v>
      </c>
      <c r="AI32" s="165">
        <f t="shared" si="34"/>
        <v>0</v>
      </c>
      <c r="AJ32" s="87">
        <v>1</v>
      </c>
      <c r="AK32" s="165">
        <f t="shared" si="35"/>
        <v>1</v>
      </c>
      <c r="AL32" s="171">
        <f t="shared" ref="AL32" si="123">SUM(AH32,AJ32)</f>
        <v>1</v>
      </c>
      <c r="AM32" s="88">
        <v>0</v>
      </c>
      <c r="AN32" s="165">
        <f t="shared" si="115"/>
        <v>0</v>
      </c>
      <c r="AO32" s="87">
        <v>1</v>
      </c>
      <c r="AP32" s="165">
        <f t="shared" si="40"/>
        <v>1</v>
      </c>
      <c r="AQ32" s="171">
        <f t="shared" ref="AQ32" si="124">SUM(AM32,AO32)</f>
        <v>1</v>
      </c>
      <c r="AR32" s="88">
        <v>0</v>
      </c>
      <c r="AS32" s="165">
        <f t="shared" si="22"/>
        <v>0</v>
      </c>
      <c r="AT32" s="87">
        <v>1</v>
      </c>
      <c r="AU32" s="165">
        <f t="shared" si="36"/>
        <v>1</v>
      </c>
      <c r="AV32" s="171">
        <f t="shared" ref="AV32" si="125">SUM(AR32,AT32)</f>
        <v>1</v>
      </c>
      <c r="AW32" s="88"/>
      <c r="AX32" s="165">
        <f t="shared" si="41"/>
        <v>0</v>
      </c>
      <c r="AY32" s="87"/>
      <c r="AZ32" s="165">
        <f t="shared" si="37"/>
        <v>0</v>
      </c>
      <c r="BA32" s="171">
        <f t="shared" ref="BA32" si="126">SUM(AW32,AY32)</f>
        <v>0</v>
      </c>
      <c r="BB32" s="88"/>
      <c r="BC32" s="165">
        <f t="shared" si="25"/>
        <v>0</v>
      </c>
      <c r="BD32" s="87"/>
      <c r="BE32" s="165">
        <f t="shared" si="38"/>
        <v>0</v>
      </c>
      <c r="BF32" s="171">
        <f t="shared" ref="BF32" si="127">SUM(BB32,BD32)</f>
        <v>0</v>
      </c>
      <c r="BG32" s="88"/>
      <c r="BH32" s="165">
        <f t="shared" si="42"/>
        <v>0</v>
      </c>
      <c r="BI32" s="87"/>
      <c r="BJ32" s="165">
        <f t="shared" si="43"/>
        <v>0</v>
      </c>
      <c r="BK32" s="171">
        <f t="shared" si="26"/>
        <v>0</v>
      </c>
      <c r="BL32" s="88"/>
      <c r="BM32" s="165">
        <f t="shared" si="27"/>
        <v>0</v>
      </c>
      <c r="BN32" s="167"/>
      <c r="BO32" s="165">
        <f t="shared" si="28"/>
        <v>0</v>
      </c>
      <c r="BP32" s="171">
        <f t="shared" ref="BP32" si="128">SUM(BL32,BN32)</f>
        <v>0</v>
      </c>
      <c r="BQ32" s="97">
        <f t="shared" si="29"/>
        <v>0</v>
      </c>
      <c r="BR32" s="252">
        <f t="shared" si="30"/>
        <v>0</v>
      </c>
    </row>
    <row r="33" spans="1:71" s="92" customFormat="1" x14ac:dyDescent="0.2">
      <c r="A33" s="46" t="s">
        <v>164</v>
      </c>
      <c r="B33" s="221" t="s">
        <v>270</v>
      </c>
      <c r="C33" s="49" t="s">
        <v>50</v>
      </c>
      <c r="D33" s="88">
        <v>2</v>
      </c>
      <c r="E33" s="165">
        <f t="shared" si="114"/>
        <v>0.66666666666666663</v>
      </c>
      <c r="F33" s="167">
        <v>1</v>
      </c>
      <c r="G33" s="165">
        <f t="shared" si="116"/>
        <v>0.33333333333333331</v>
      </c>
      <c r="H33" s="171">
        <f t="shared" si="117"/>
        <v>3</v>
      </c>
      <c r="I33" s="88">
        <v>2</v>
      </c>
      <c r="J33" s="165">
        <f t="shared" si="0"/>
        <v>0.5</v>
      </c>
      <c r="K33" s="87">
        <v>2</v>
      </c>
      <c r="L33" s="213">
        <f t="shared" si="1"/>
        <v>0.5</v>
      </c>
      <c r="M33" s="171">
        <f t="shared" si="13"/>
        <v>4</v>
      </c>
      <c r="N33" s="88">
        <v>2</v>
      </c>
      <c r="O33" s="165">
        <f t="shared" si="2"/>
        <v>0.5</v>
      </c>
      <c r="P33" s="87">
        <v>2</v>
      </c>
      <c r="Q33" s="213">
        <f t="shared" si="3"/>
        <v>0.5</v>
      </c>
      <c r="R33" s="171">
        <f t="shared" si="14"/>
        <v>4</v>
      </c>
      <c r="S33" s="186">
        <v>2</v>
      </c>
      <c r="T33" s="165">
        <f t="shared" si="4"/>
        <v>0.5</v>
      </c>
      <c r="U33" s="87">
        <v>2</v>
      </c>
      <c r="V33" s="213">
        <f t="shared" si="5"/>
        <v>0.5</v>
      </c>
      <c r="W33" s="171">
        <f t="shared" si="15"/>
        <v>4</v>
      </c>
      <c r="X33" s="88">
        <v>2</v>
      </c>
      <c r="Y33" s="165">
        <f t="shared" si="6"/>
        <v>0.5</v>
      </c>
      <c r="Z33" s="87">
        <v>2</v>
      </c>
      <c r="AA33" s="213">
        <f t="shared" si="7"/>
        <v>0.5</v>
      </c>
      <c r="AB33" s="171">
        <f t="shared" si="16"/>
        <v>4</v>
      </c>
      <c r="AC33" s="88">
        <v>3</v>
      </c>
      <c r="AD33" s="165">
        <f t="shared" si="32"/>
        <v>0.6</v>
      </c>
      <c r="AE33" s="87">
        <v>2</v>
      </c>
      <c r="AF33" s="213">
        <f t="shared" si="33"/>
        <v>0.4</v>
      </c>
      <c r="AG33" s="171">
        <f t="shared" si="18"/>
        <v>5</v>
      </c>
      <c r="AH33" s="88">
        <v>3</v>
      </c>
      <c r="AI33" s="165">
        <f t="shared" si="34"/>
        <v>0.6</v>
      </c>
      <c r="AJ33" s="87">
        <v>2</v>
      </c>
      <c r="AK33" s="165">
        <f t="shared" si="35"/>
        <v>0.4</v>
      </c>
      <c r="AL33" s="171">
        <f t="shared" si="20"/>
        <v>5</v>
      </c>
      <c r="AM33" s="88">
        <v>3</v>
      </c>
      <c r="AN33" s="165">
        <f t="shared" si="115"/>
        <v>0.6</v>
      </c>
      <c r="AO33" s="87">
        <v>2</v>
      </c>
      <c r="AP33" s="165">
        <f t="shared" si="40"/>
        <v>0.4</v>
      </c>
      <c r="AQ33" s="171">
        <f t="shared" si="8"/>
        <v>5</v>
      </c>
      <c r="AR33" s="88">
        <v>3</v>
      </c>
      <c r="AS33" s="165">
        <f t="shared" si="22"/>
        <v>0.6</v>
      </c>
      <c r="AT33" s="87">
        <v>2</v>
      </c>
      <c r="AU33" s="165">
        <f t="shared" si="36"/>
        <v>0.4</v>
      </c>
      <c r="AV33" s="171">
        <f t="shared" si="23"/>
        <v>5</v>
      </c>
      <c r="AW33" s="88"/>
      <c r="AX33" s="165">
        <f t="shared" si="41"/>
        <v>0</v>
      </c>
      <c r="AY33" s="87"/>
      <c r="AZ33" s="165">
        <f t="shared" si="37"/>
        <v>0</v>
      </c>
      <c r="BA33" s="171">
        <f t="shared" si="9"/>
        <v>0</v>
      </c>
      <c r="BB33" s="88"/>
      <c r="BC33" s="165">
        <f t="shared" si="25"/>
        <v>0</v>
      </c>
      <c r="BD33" s="87"/>
      <c r="BE33" s="165">
        <f t="shared" si="38"/>
        <v>0</v>
      </c>
      <c r="BF33" s="171">
        <f t="shared" si="10"/>
        <v>0</v>
      </c>
      <c r="BG33" s="88"/>
      <c r="BH33" s="165">
        <f t="shared" si="42"/>
        <v>0</v>
      </c>
      <c r="BI33" s="87"/>
      <c r="BJ33" s="165">
        <f t="shared" si="43"/>
        <v>0</v>
      </c>
      <c r="BK33" s="171">
        <f t="shared" si="26"/>
        <v>0</v>
      </c>
      <c r="BL33" s="88"/>
      <c r="BM33" s="165">
        <f t="shared" si="27"/>
        <v>0</v>
      </c>
      <c r="BN33" s="167"/>
      <c r="BO33" s="165">
        <f t="shared" si="28"/>
        <v>0</v>
      </c>
      <c r="BP33" s="171">
        <f t="shared" si="39"/>
        <v>0</v>
      </c>
      <c r="BQ33" s="97">
        <f t="shared" si="29"/>
        <v>0</v>
      </c>
      <c r="BR33" s="252">
        <f t="shared" si="30"/>
        <v>1</v>
      </c>
    </row>
    <row r="34" spans="1:71" x14ac:dyDescent="0.2">
      <c r="A34" s="46" t="s">
        <v>179</v>
      </c>
      <c r="B34" s="221" t="s">
        <v>271</v>
      </c>
      <c r="C34" s="49" t="s">
        <v>50</v>
      </c>
      <c r="D34" s="88">
        <v>1</v>
      </c>
      <c r="E34" s="165">
        <f t="shared" si="114"/>
        <v>9.0909090909090912E-2</v>
      </c>
      <c r="F34" s="167">
        <v>10</v>
      </c>
      <c r="G34" s="165">
        <f t="shared" si="116"/>
        <v>0.90909090909090906</v>
      </c>
      <c r="H34" s="171">
        <f t="shared" si="117"/>
        <v>11</v>
      </c>
      <c r="I34" s="88">
        <v>2</v>
      </c>
      <c r="J34" s="165">
        <f t="shared" si="0"/>
        <v>0.14285714285714285</v>
      </c>
      <c r="K34" s="87">
        <v>12</v>
      </c>
      <c r="L34" s="213">
        <f t="shared" si="1"/>
        <v>0.8571428571428571</v>
      </c>
      <c r="M34" s="171">
        <f t="shared" si="13"/>
        <v>14</v>
      </c>
      <c r="N34" s="88">
        <v>2</v>
      </c>
      <c r="O34" s="165">
        <f t="shared" si="2"/>
        <v>0.14285714285714285</v>
      </c>
      <c r="P34" s="87">
        <v>12</v>
      </c>
      <c r="Q34" s="213">
        <f t="shared" si="3"/>
        <v>0.8571428571428571</v>
      </c>
      <c r="R34" s="171">
        <f t="shared" si="14"/>
        <v>14</v>
      </c>
      <c r="S34" s="186">
        <v>2</v>
      </c>
      <c r="T34" s="165">
        <f t="shared" si="4"/>
        <v>0.14285714285714285</v>
      </c>
      <c r="U34" s="90">
        <v>12</v>
      </c>
      <c r="V34" s="213">
        <f t="shared" si="5"/>
        <v>0.8571428571428571</v>
      </c>
      <c r="W34" s="171">
        <f t="shared" si="15"/>
        <v>14</v>
      </c>
      <c r="X34" s="88">
        <v>2</v>
      </c>
      <c r="Y34" s="165">
        <f t="shared" si="6"/>
        <v>0.14285714285714285</v>
      </c>
      <c r="Z34" s="87">
        <v>12</v>
      </c>
      <c r="AA34" s="213">
        <f t="shared" si="7"/>
        <v>0.8571428571428571</v>
      </c>
      <c r="AB34" s="171">
        <f t="shared" si="16"/>
        <v>14</v>
      </c>
      <c r="AC34" s="88">
        <v>2</v>
      </c>
      <c r="AD34" s="165">
        <f t="shared" si="32"/>
        <v>0.15384615384615385</v>
      </c>
      <c r="AE34" s="87">
        <v>11</v>
      </c>
      <c r="AF34" s="213">
        <f t="shared" si="33"/>
        <v>0.84615384615384615</v>
      </c>
      <c r="AG34" s="171">
        <f t="shared" si="18"/>
        <v>13</v>
      </c>
      <c r="AH34" s="88">
        <v>2</v>
      </c>
      <c r="AI34" s="165">
        <f t="shared" si="34"/>
        <v>0.15384615384615385</v>
      </c>
      <c r="AJ34" s="87">
        <v>11</v>
      </c>
      <c r="AK34" s="165">
        <f t="shared" si="35"/>
        <v>0.84615384615384615</v>
      </c>
      <c r="AL34" s="171">
        <f t="shared" si="20"/>
        <v>13</v>
      </c>
      <c r="AM34" s="88">
        <v>2</v>
      </c>
      <c r="AN34" s="165">
        <f t="shared" si="115"/>
        <v>0.15384615384615385</v>
      </c>
      <c r="AO34" s="87">
        <v>11</v>
      </c>
      <c r="AP34" s="165">
        <f t="shared" si="40"/>
        <v>0.84615384615384615</v>
      </c>
      <c r="AQ34" s="171">
        <f t="shared" si="8"/>
        <v>13</v>
      </c>
      <c r="AR34" s="88">
        <v>2</v>
      </c>
      <c r="AS34" s="165">
        <f t="shared" si="22"/>
        <v>0.15384615384615385</v>
      </c>
      <c r="AT34" s="87">
        <v>11</v>
      </c>
      <c r="AU34" s="165">
        <f t="shared" si="36"/>
        <v>0.84615384615384615</v>
      </c>
      <c r="AV34" s="171">
        <f t="shared" si="23"/>
        <v>13</v>
      </c>
      <c r="AW34" s="88"/>
      <c r="AX34" s="165">
        <f t="shared" si="41"/>
        <v>0</v>
      </c>
      <c r="AY34" s="87"/>
      <c r="AZ34" s="165">
        <f t="shared" si="37"/>
        <v>0</v>
      </c>
      <c r="BA34" s="171">
        <f t="shared" si="9"/>
        <v>0</v>
      </c>
      <c r="BB34" s="88"/>
      <c r="BC34" s="165">
        <f t="shared" si="25"/>
        <v>0</v>
      </c>
      <c r="BD34" s="87"/>
      <c r="BE34" s="165">
        <f t="shared" si="38"/>
        <v>0</v>
      </c>
      <c r="BF34" s="171">
        <f t="shared" si="10"/>
        <v>0</v>
      </c>
      <c r="BG34" s="88"/>
      <c r="BH34" s="165">
        <f t="shared" si="42"/>
        <v>0</v>
      </c>
      <c r="BI34" s="87"/>
      <c r="BJ34" s="165">
        <f t="shared" si="43"/>
        <v>0</v>
      </c>
      <c r="BK34" s="171">
        <f t="shared" si="26"/>
        <v>0</v>
      </c>
      <c r="BL34" s="88"/>
      <c r="BM34" s="165">
        <f t="shared" si="27"/>
        <v>0</v>
      </c>
      <c r="BN34" s="167"/>
      <c r="BO34" s="165">
        <f t="shared" si="28"/>
        <v>0</v>
      </c>
      <c r="BP34" s="171">
        <f t="shared" si="39"/>
        <v>0</v>
      </c>
      <c r="BQ34" s="97">
        <f t="shared" si="29"/>
        <v>0</v>
      </c>
      <c r="BR34" s="252">
        <f t="shared" si="30"/>
        <v>-1</v>
      </c>
    </row>
    <row r="35" spans="1:71" s="92" customFormat="1" x14ac:dyDescent="0.2">
      <c r="A35" s="46" t="s">
        <v>184</v>
      </c>
      <c r="B35" s="221" t="s">
        <v>272</v>
      </c>
      <c r="C35" s="49" t="s">
        <v>50</v>
      </c>
      <c r="D35" s="88">
        <v>1</v>
      </c>
      <c r="E35" s="165">
        <f t="shared" si="114"/>
        <v>0.125</v>
      </c>
      <c r="F35" s="167">
        <v>7</v>
      </c>
      <c r="G35" s="165">
        <f t="shared" si="116"/>
        <v>0.875</v>
      </c>
      <c r="H35" s="171">
        <f t="shared" si="117"/>
        <v>8</v>
      </c>
      <c r="I35" s="88">
        <v>1</v>
      </c>
      <c r="J35" s="165">
        <f t="shared" si="0"/>
        <v>0.25</v>
      </c>
      <c r="K35" s="87">
        <v>3</v>
      </c>
      <c r="L35" s="213">
        <f t="shared" si="1"/>
        <v>0.75</v>
      </c>
      <c r="M35" s="171">
        <f t="shared" si="13"/>
        <v>4</v>
      </c>
      <c r="N35" s="88">
        <v>1</v>
      </c>
      <c r="O35" s="165">
        <f t="shared" si="2"/>
        <v>0.25</v>
      </c>
      <c r="P35" s="87">
        <v>3</v>
      </c>
      <c r="Q35" s="213">
        <f t="shared" si="3"/>
        <v>0.75</v>
      </c>
      <c r="R35" s="171">
        <f t="shared" si="14"/>
        <v>4</v>
      </c>
      <c r="S35" s="186">
        <v>1</v>
      </c>
      <c r="T35" s="165">
        <f t="shared" si="4"/>
        <v>0.25</v>
      </c>
      <c r="U35" s="87">
        <v>3</v>
      </c>
      <c r="V35" s="213">
        <f t="shared" si="5"/>
        <v>0.75</v>
      </c>
      <c r="W35" s="171">
        <f t="shared" si="15"/>
        <v>4</v>
      </c>
      <c r="X35" s="88">
        <v>1</v>
      </c>
      <c r="Y35" s="165">
        <f t="shared" si="6"/>
        <v>0.33333333333333331</v>
      </c>
      <c r="Z35" s="87">
        <v>2</v>
      </c>
      <c r="AA35" s="213">
        <f t="shared" si="7"/>
        <v>0.66666666666666663</v>
      </c>
      <c r="AB35" s="171">
        <f t="shared" si="16"/>
        <v>3</v>
      </c>
      <c r="AC35" s="88">
        <v>3</v>
      </c>
      <c r="AD35" s="165">
        <f t="shared" si="32"/>
        <v>0.42857142857142855</v>
      </c>
      <c r="AE35" s="87">
        <v>4</v>
      </c>
      <c r="AF35" s="213">
        <f t="shared" si="33"/>
        <v>0.5714285714285714</v>
      </c>
      <c r="AG35" s="171">
        <f t="shared" si="18"/>
        <v>7</v>
      </c>
      <c r="AH35" s="88">
        <v>4</v>
      </c>
      <c r="AI35" s="165">
        <f t="shared" si="34"/>
        <v>0.5</v>
      </c>
      <c r="AJ35" s="87">
        <v>4</v>
      </c>
      <c r="AK35" s="165">
        <f t="shared" si="35"/>
        <v>0.5</v>
      </c>
      <c r="AL35" s="171">
        <f t="shared" si="20"/>
        <v>8</v>
      </c>
      <c r="AM35" s="88">
        <v>4</v>
      </c>
      <c r="AN35" s="165">
        <f t="shared" si="115"/>
        <v>0.5</v>
      </c>
      <c r="AO35" s="87">
        <v>4</v>
      </c>
      <c r="AP35" s="165">
        <f t="shared" si="40"/>
        <v>0.5</v>
      </c>
      <c r="AQ35" s="171">
        <f t="shared" si="8"/>
        <v>8</v>
      </c>
      <c r="AR35" s="88">
        <v>4</v>
      </c>
      <c r="AS35" s="165">
        <f t="shared" si="22"/>
        <v>0.5</v>
      </c>
      <c r="AT35" s="87">
        <v>4</v>
      </c>
      <c r="AU35" s="165">
        <f t="shared" si="36"/>
        <v>0.5</v>
      </c>
      <c r="AV35" s="171">
        <f t="shared" si="23"/>
        <v>8</v>
      </c>
      <c r="AW35" s="88"/>
      <c r="AX35" s="165">
        <f>IF(BA35=0,0,AW35/BA35)</f>
        <v>0</v>
      </c>
      <c r="AY35" s="87"/>
      <c r="AZ35" s="165">
        <f t="shared" si="37"/>
        <v>0</v>
      </c>
      <c r="BA35" s="171">
        <f t="shared" si="9"/>
        <v>0</v>
      </c>
      <c r="BB35" s="88"/>
      <c r="BC35" s="165">
        <f t="shared" si="25"/>
        <v>0</v>
      </c>
      <c r="BD35" s="87"/>
      <c r="BE35" s="165">
        <f t="shared" si="38"/>
        <v>0</v>
      </c>
      <c r="BF35" s="171">
        <f t="shared" si="10"/>
        <v>0</v>
      </c>
      <c r="BG35" s="88"/>
      <c r="BH35" s="165">
        <f t="shared" si="42"/>
        <v>0</v>
      </c>
      <c r="BI35" s="87"/>
      <c r="BJ35" s="165">
        <f t="shared" si="43"/>
        <v>0</v>
      </c>
      <c r="BK35" s="171">
        <f t="shared" si="26"/>
        <v>0</v>
      </c>
      <c r="BL35" s="88"/>
      <c r="BM35" s="165">
        <f t="shared" si="27"/>
        <v>0</v>
      </c>
      <c r="BN35" s="167"/>
      <c r="BO35" s="165">
        <f t="shared" si="28"/>
        <v>0</v>
      </c>
      <c r="BP35" s="171">
        <f t="shared" si="39"/>
        <v>0</v>
      </c>
      <c r="BQ35" s="97">
        <f t="shared" si="29"/>
        <v>0</v>
      </c>
      <c r="BR35" s="252">
        <f t="shared" si="30"/>
        <v>4</v>
      </c>
    </row>
    <row r="36" spans="1:71" s="59" customFormat="1" x14ac:dyDescent="0.2">
      <c r="A36" s="110" t="s">
        <v>165</v>
      </c>
      <c r="B36" s="61" t="s">
        <v>273</v>
      </c>
      <c r="C36" s="49" t="s">
        <v>50</v>
      </c>
      <c r="D36" s="89">
        <v>0</v>
      </c>
      <c r="E36" s="165">
        <f t="shared" si="114"/>
        <v>0</v>
      </c>
      <c r="F36" s="167">
        <v>0</v>
      </c>
      <c r="G36" s="165">
        <f t="shared" si="116"/>
        <v>0</v>
      </c>
      <c r="H36" s="171">
        <f t="shared" si="117"/>
        <v>0</v>
      </c>
      <c r="I36" s="88">
        <v>0</v>
      </c>
      <c r="J36" s="165">
        <f t="shared" si="0"/>
        <v>0</v>
      </c>
      <c r="K36" s="90">
        <v>0</v>
      </c>
      <c r="L36" s="213">
        <f t="shared" si="1"/>
        <v>0</v>
      </c>
      <c r="M36" s="171">
        <f t="shared" si="13"/>
        <v>0</v>
      </c>
      <c r="N36" s="89">
        <v>0</v>
      </c>
      <c r="O36" s="165">
        <f t="shared" si="2"/>
        <v>0</v>
      </c>
      <c r="P36" s="90">
        <v>0</v>
      </c>
      <c r="Q36" s="213">
        <f t="shared" si="3"/>
        <v>0</v>
      </c>
      <c r="R36" s="171">
        <f t="shared" si="14"/>
        <v>0</v>
      </c>
      <c r="S36" s="186">
        <v>0</v>
      </c>
      <c r="T36" s="165">
        <f t="shared" si="4"/>
        <v>0</v>
      </c>
      <c r="U36" s="87">
        <v>0</v>
      </c>
      <c r="V36" s="213">
        <f t="shared" si="5"/>
        <v>0</v>
      </c>
      <c r="W36" s="171">
        <f t="shared" si="15"/>
        <v>0</v>
      </c>
      <c r="X36" s="89">
        <v>0</v>
      </c>
      <c r="Y36" s="165">
        <f t="shared" si="6"/>
        <v>0</v>
      </c>
      <c r="Z36" s="90">
        <v>0</v>
      </c>
      <c r="AA36" s="213">
        <f t="shared" si="7"/>
        <v>0</v>
      </c>
      <c r="AB36" s="171">
        <f t="shared" si="16"/>
        <v>0</v>
      </c>
      <c r="AC36" s="89">
        <v>0</v>
      </c>
      <c r="AD36" s="165">
        <f t="shared" si="32"/>
        <v>0</v>
      </c>
      <c r="AE36" s="90">
        <v>0</v>
      </c>
      <c r="AF36" s="213">
        <f t="shared" si="33"/>
        <v>0</v>
      </c>
      <c r="AG36" s="171">
        <f t="shared" si="18"/>
        <v>0</v>
      </c>
      <c r="AH36" s="89">
        <v>0</v>
      </c>
      <c r="AI36" s="165">
        <f t="shared" si="34"/>
        <v>0</v>
      </c>
      <c r="AJ36" s="90">
        <v>0</v>
      </c>
      <c r="AK36" s="165">
        <f t="shared" si="35"/>
        <v>0</v>
      </c>
      <c r="AL36" s="171">
        <f t="shared" si="20"/>
        <v>0</v>
      </c>
      <c r="AM36" s="89">
        <v>0</v>
      </c>
      <c r="AN36" s="165">
        <f t="shared" si="115"/>
        <v>0</v>
      </c>
      <c r="AO36" s="90">
        <v>0</v>
      </c>
      <c r="AP36" s="165">
        <f t="shared" si="40"/>
        <v>0</v>
      </c>
      <c r="AQ36" s="171">
        <f t="shared" si="8"/>
        <v>0</v>
      </c>
      <c r="AR36" s="89">
        <v>0</v>
      </c>
      <c r="AS36" s="165">
        <f t="shared" si="22"/>
        <v>0</v>
      </c>
      <c r="AT36" s="90">
        <v>0</v>
      </c>
      <c r="AU36" s="165">
        <f t="shared" si="36"/>
        <v>0</v>
      </c>
      <c r="AV36" s="171">
        <f t="shared" si="23"/>
        <v>0</v>
      </c>
      <c r="AW36" s="89"/>
      <c r="AX36" s="165">
        <f t="shared" si="41"/>
        <v>0</v>
      </c>
      <c r="AY36" s="90"/>
      <c r="AZ36" s="165">
        <f t="shared" si="37"/>
        <v>0</v>
      </c>
      <c r="BA36" s="171">
        <f t="shared" si="9"/>
        <v>0</v>
      </c>
      <c r="BB36" s="89"/>
      <c r="BC36" s="165">
        <f t="shared" si="25"/>
        <v>0</v>
      </c>
      <c r="BD36" s="90"/>
      <c r="BE36" s="165">
        <f t="shared" si="38"/>
        <v>0</v>
      </c>
      <c r="BF36" s="171">
        <f t="shared" si="10"/>
        <v>0</v>
      </c>
      <c r="BG36" s="89"/>
      <c r="BH36" s="165">
        <f t="shared" si="42"/>
        <v>0</v>
      </c>
      <c r="BI36" s="90"/>
      <c r="BJ36" s="165">
        <f t="shared" si="43"/>
        <v>0</v>
      </c>
      <c r="BK36" s="171">
        <f t="shared" si="26"/>
        <v>0</v>
      </c>
      <c r="BL36" s="89"/>
      <c r="BM36" s="165">
        <f t="shared" si="27"/>
        <v>0</v>
      </c>
      <c r="BN36" s="167"/>
      <c r="BO36" s="165">
        <f t="shared" si="28"/>
        <v>0</v>
      </c>
      <c r="BP36" s="171">
        <f t="shared" si="39"/>
        <v>0</v>
      </c>
      <c r="BQ36" s="97">
        <f t="shared" si="29"/>
        <v>0</v>
      </c>
      <c r="BR36" s="252">
        <f t="shared" si="30"/>
        <v>0</v>
      </c>
    </row>
    <row r="37" spans="1:71" x14ac:dyDescent="0.2">
      <c r="A37" s="59"/>
      <c r="B37" s="221" t="s">
        <v>274</v>
      </c>
      <c r="C37" s="49" t="s">
        <v>50</v>
      </c>
      <c r="D37" s="168">
        <v>15</v>
      </c>
      <c r="E37" s="165">
        <f t="shared" si="114"/>
        <v>0.625</v>
      </c>
      <c r="F37" s="167">
        <v>9</v>
      </c>
      <c r="G37" s="165">
        <f t="shared" si="116"/>
        <v>0.375</v>
      </c>
      <c r="H37" s="171">
        <f t="shared" si="117"/>
        <v>24</v>
      </c>
      <c r="I37" s="88">
        <v>15</v>
      </c>
      <c r="J37" s="165">
        <f t="shared" si="0"/>
        <v>0.625</v>
      </c>
      <c r="K37" s="90">
        <v>9</v>
      </c>
      <c r="L37" s="213">
        <f t="shared" si="1"/>
        <v>0.375</v>
      </c>
      <c r="M37" s="171">
        <f t="shared" si="13"/>
        <v>24</v>
      </c>
      <c r="N37" s="168">
        <v>15</v>
      </c>
      <c r="O37" s="165">
        <f t="shared" si="2"/>
        <v>0.625</v>
      </c>
      <c r="P37" s="90">
        <v>9</v>
      </c>
      <c r="Q37" s="213">
        <f t="shared" si="3"/>
        <v>0.375</v>
      </c>
      <c r="R37" s="171">
        <f t="shared" si="14"/>
        <v>24</v>
      </c>
      <c r="S37" s="186">
        <v>15</v>
      </c>
      <c r="T37" s="165">
        <f t="shared" si="4"/>
        <v>0.625</v>
      </c>
      <c r="U37" s="87">
        <v>9</v>
      </c>
      <c r="V37" s="213">
        <f t="shared" si="5"/>
        <v>0.375</v>
      </c>
      <c r="W37" s="171">
        <f t="shared" si="15"/>
        <v>24</v>
      </c>
      <c r="X37" s="168">
        <v>15</v>
      </c>
      <c r="Y37" s="165">
        <f t="shared" si="6"/>
        <v>0.625</v>
      </c>
      <c r="Z37" s="90">
        <v>9</v>
      </c>
      <c r="AA37" s="213">
        <f t="shared" si="7"/>
        <v>0.375</v>
      </c>
      <c r="AB37" s="171">
        <f t="shared" si="16"/>
        <v>24</v>
      </c>
      <c r="AC37" s="168">
        <v>15</v>
      </c>
      <c r="AD37" s="165">
        <f t="shared" si="32"/>
        <v>0.625</v>
      </c>
      <c r="AE37" s="90">
        <v>9</v>
      </c>
      <c r="AF37" s="213">
        <f t="shared" si="33"/>
        <v>0.375</v>
      </c>
      <c r="AG37" s="171">
        <f t="shared" si="18"/>
        <v>24</v>
      </c>
      <c r="AH37" s="168">
        <v>16</v>
      </c>
      <c r="AI37" s="165">
        <f t="shared" si="34"/>
        <v>0.64</v>
      </c>
      <c r="AJ37" s="90">
        <v>9</v>
      </c>
      <c r="AK37" s="165">
        <f t="shared" si="35"/>
        <v>0.36</v>
      </c>
      <c r="AL37" s="171">
        <f t="shared" si="20"/>
        <v>25</v>
      </c>
      <c r="AM37" s="168">
        <v>15</v>
      </c>
      <c r="AN37" s="165">
        <f t="shared" si="115"/>
        <v>0.625</v>
      </c>
      <c r="AO37" s="90">
        <v>9</v>
      </c>
      <c r="AP37" s="165">
        <f t="shared" si="40"/>
        <v>0.375</v>
      </c>
      <c r="AQ37" s="171">
        <f t="shared" si="8"/>
        <v>24</v>
      </c>
      <c r="AR37" s="168">
        <v>15</v>
      </c>
      <c r="AS37" s="165">
        <f t="shared" si="22"/>
        <v>0.625</v>
      </c>
      <c r="AT37" s="90">
        <v>9</v>
      </c>
      <c r="AU37" s="165">
        <f t="shared" si="36"/>
        <v>0.375</v>
      </c>
      <c r="AV37" s="171">
        <f t="shared" si="23"/>
        <v>24</v>
      </c>
      <c r="AW37" s="168"/>
      <c r="AX37" s="165">
        <f t="shared" si="41"/>
        <v>0</v>
      </c>
      <c r="AY37" s="90"/>
      <c r="AZ37" s="165">
        <f t="shared" si="37"/>
        <v>0</v>
      </c>
      <c r="BA37" s="171">
        <f t="shared" si="9"/>
        <v>0</v>
      </c>
      <c r="BB37" s="168"/>
      <c r="BC37" s="165">
        <f t="shared" si="25"/>
        <v>0</v>
      </c>
      <c r="BD37" s="90"/>
      <c r="BE37" s="165">
        <f t="shared" si="38"/>
        <v>0</v>
      </c>
      <c r="BF37" s="171">
        <f t="shared" si="10"/>
        <v>0</v>
      </c>
      <c r="BG37" s="168"/>
      <c r="BH37" s="165">
        <f t="shared" si="42"/>
        <v>0</v>
      </c>
      <c r="BI37" s="90"/>
      <c r="BJ37" s="165">
        <f t="shared" si="43"/>
        <v>0</v>
      </c>
      <c r="BK37" s="171">
        <f t="shared" si="26"/>
        <v>0</v>
      </c>
      <c r="BL37" s="168"/>
      <c r="BM37" s="165">
        <f t="shared" si="27"/>
        <v>0</v>
      </c>
      <c r="BN37" s="167"/>
      <c r="BO37" s="165">
        <f t="shared" si="28"/>
        <v>0</v>
      </c>
      <c r="BP37" s="171">
        <f t="shared" si="39"/>
        <v>0</v>
      </c>
      <c r="BQ37" s="97">
        <f t="shared" si="29"/>
        <v>0</v>
      </c>
      <c r="BR37" s="252">
        <f t="shared" si="30"/>
        <v>0</v>
      </c>
    </row>
    <row r="38" spans="1:71" x14ac:dyDescent="0.2">
      <c r="A38" s="59"/>
      <c r="B38" s="221" t="s">
        <v>275</v>
      </c>
      <c r="C38" s="49" t="s">
        <v>50</v>
      </c>
      <c r="D38" s="169">
        <v>14</v>
      </c>
      <c r="E38" s="165">
        <f t="shared" si="114"/>
        <v>0.58333333333333337</v>
      </c>
      <c r="F38" s="167">
        <v>10</v>
      </c>
      <c r="G38" s="165">
        <f t="shared" si="116"/>
        <v>0.41666666666666669</v>
      </c>
      <c r="H38" s="171">
        <f t="shared" si="117"/>
        <v>24</v>
      </c>
      <c r="I38" s="88">
        <v>22</v>
      </c>
      <c r="J38" s="165">
        <f t="shared" si="0"/>
        <v>0.55000000000000004</v>
      </c>
      <c r="K38" s="167">
        <v>18</v>
      </c>
      <c r="L38" s="213">
        <f t="shared" si="1"/>
        <v>0.45</v>
      </c>
      <c r="M38" s="171">
        <f t="shared" si="13"/>
        <v>40</v>
      </c>
      <c r="N38" s="169">
        <v>22</v>
      </c>
      <c r="O38" s="165">
        <f t="shared" si="2"/>
        <v>0.55000000000000004</v>
      </c>
      <c r="P38" s="167">
        <v>18</v>
      </c>
      <c r="Q38" s="213">
        <f t="shared" si="3"/>
        <v>0.45</v>
      </c>
      <c r="R38" s="171">
        <f t="shared" si="14"/>
        <v>40</v>
      </c>
      <c r="S38" s="186">
        <v>22</v>
      </c>
      <c r="T38" s="165">
        <f t="shared" si="4"/>
        <v>0.5641025641025641</v>
      </c>
      <c r="U38" s="87">
        <v>17</v>
      </c>
      <c r="V38" s="213">
        <f t="shared" si="5"/>
        <v>0.4358974358974359</v>
      </c>
      <c r="W38" s="171">
        <f t="shared" si="15"/>
        <v>39</v>
      </c>
      <c r="X38" s="169">
        <v>22</v>
      </c>
      <c r="Y38" s="165">
        <f t="shared" si="6"/>
        <v>0.5641025641025641</v>
      </c>
      <c r="Z38" s="167">
        <v>17</v>
      </c>
      <c r="AA38" s="213">
        <f t="shared" si="7"/>
        <v>0.4358974358974359</v>
      </c>
      <c r="AB38" s="171">
        <f t="shared" si="16"/>
        <v>39</v>
      </c>
      <c r="AC38" s="169">
        <v>21</v>
      </c>
      <c r="AD38" s="165">
        <f t="shared" si="32"/>
        <v>0.55263157894736847</v>
      </c>
      <c r="AE38" s="167">
        <v>17</v>
      </c>
      <c r="AF38" s="213">
        <f t="shared" si="33"/>
        <v>0.44736842105263158</v>
      </c>
      <c r="AG38" s="171">
        <f t="shared" si="18"/>
        <v>38</v>
      </c>
      <c r="AH38" s="169">
        <v>20</v>
      </c>
      <c r="AI38" s="165">
        <f t="shared" si="34"/>
        <v>0.54054054054054057</v>
      </c>
      <c r="AJ38" s="167">
        <v>17</v>
      </c>
      <c r="AK38" s="165">
        <f t="shared" si="35"/>
        <v>0.45945945945945948</v>
      </c>
      <c r="AL38" s="171">
        <f t="shared" si="20"/>
        <v>37</v>
      </c>
      <c r="AM38" s="169">
        <v>19</v>
      </c>
      <c r="AN38" s="165">
        <f t="shared" si="115"/>
        <v>0.52777777777777779</v>
      </c>
      <c r="AO38" s="167">
        <v>17</v>
      </c>
      <c r="AP38" s="165">
        <f t="shared" si="40"/>
        <v>0.47222222222222221</v>
      </c>
      <c r="AQ38" s="171">
        <f t="shared" si="8"/>
        <v>36</v>
      </c>
      <c r="AR38" s="169">
        <v>17</v>
      </c>
      <c r="AS38" s="165">
        <f t="shared" si="22"/>
        <v>0.5</v>
      </c>
      <c r="AT38" s="167">
        <v>17</v>
      </c>
      <c r="AU38" s="165">
        <f t="shared" si="36"/>
        <v>0.5</v>
      </c>
      <c r="AV38" s="171">
        <f t="shared" si="23"/>
        <v>34</v>
      </c>
      <c r="AW38" s="169"/>
      <c r="AX38" s="165">
        <f t="shared" si="41"/>
        <v>0</v>
      </c>
      <c r="AY38" s="167"/>
      <c r="AZ38" s="165">
        <f t="shared" si="37"/>
        <v>0</v>
      </c>
      <c r="BA38" s="171">
        <f t="shared" si="9"/>
        <v>0</v>
      </c>
      <c r="BB38" s="169"/>
      <c r="BC38" s="165">
        <f t="shared" si="25"/>
        <v>0</v>
      </c>
      <c r="BD38" s="167"/>
      <c r="BE38" s="165">
        <f t="shared" si="38"/>
        <v>0</v>
      </c>
      <c r="BF38" s="171">
        <f t="shared" si="10"/>
        <v>0</v>
      </c>
      <c r="BG38" s="169"/>
      <c r="BH38" s="165">
        <f t="shared" si="42"/>
        <v>0</v>
      </c>
      <c r="BI38" s="167"/>
      <c r="BJ38" s="165">
        <f t="shared" si="43"/>
        <v>0</v>
      </c>
      <c r="BK38" s="171">
        <f t="shared" si="26"/>
        <v>0</v>
      </c>
      <c r="BL38" s="169"/>
      <c r="BM38" s="165">
        <f t="shared" si="27"/>
        <v>0</v>
      </c>
      <c r="BN38" s="167"/>
      <c r="BO38" s="165">
        <f t="shared" si="28"/>
        <v>0</v>
      </c>
      <c r="BP38" s="171">
        <f t="shared" si="39"/>
        <v>0</v>
      </c>
      <c r="BQ38" s="97">
        <f t="shared" si="29"/>
        <v>-2</v>
      </c>
      <c r="BR38" s="252">
        <f t="shared" si="30"/>
        <v>-6</v>
      </c>
    </row>
    <row r="39" spans="1:71" s="92" customFormat="1" x14ac:dyDescent="0.2">
      <c r="A39" s="59"/>
      <c r="B39" s="221" t="s">
        <v>241</v>
      </c>
      <c r="C39" s="49" t="s">
        <v>50</v>
      </c>
      <c r="D39" s="169">
        <v>0</v>
      </c>
      <c r="E39" s="165">
        <f t="shared" si="114"/>
        <v>0</v>
      </c>
      <c r="F39" s="167">
        <v>1</v>
      </c>
      <c r="G39" s="165">
        <f t="shared" si="116"/>
        <v>1</v>
      </c>
      <c r="H39" s="171">
        <f t="shared" si="117"/>
        <v>1</v>
      </c>
      <c r="I39" s="88">
        <v>0</v>
      </c>
      <c r="J39" s="165">
        <f t="shared" si="0"/>
        <v>0</v>
      </c>
      <c r="K39" s="167">
        <v>1</v>
      </c>
      <c r="L39" s="213">
        <f t="shared" si="1"/>
        <v>1</v>
      </c>
      <c r="M39" s="171">
        <f t="shared" si="13"/>
        <v>1</v>
      </c>
      <c r="N39" s="169">
        <v>0</v>
      </c>
      <c r="O39" s="165">
        <f t="shared" si="2"/>
        <v>0</v>
      </c>
      <c r="P39" s="167">
        <v>1</v>
      </c>
      <c r="Q39" s="213">
        <f t="shared" si="3"/>
        <v>1</v>
      </c>
      <c r="R39" s="171">
        <f t="shared" ref="R39" si="129">SUM(N39,P39)</f>
        <v>1</v>
      </c>
      <c r="S39" s="186">
        <v>0</v>
      </c>
      <c r="T39" s="165">
        <f t="shared" si="4"/>
        <v>0</v>
      </c>
      <c r="U39" s="87">
        <v>1</v>
      </c>
      <c r="V39" s="213">
        <f t="shared" si="5"/>
        <v>1</v>
      </c>
      <c r="W39" s="171">
        <f t="shared" ref="W39" si="130">SUM(S39,U39)</f>
        <v>1</v>
      </c>
      <c r="X39" s="169">
        <v>0</v>
      </c>
      <c r="Y39" s="165">
        <f t="shared" si="6"/>
        <v>0</v>
      </c>
      <c r="Z39" s="167">
        <v>1</v>
      </c>
      <c r="AA39" s="213">
        <f t="shared" si="7"/>
        <v>1</v>
      </c>
      <c r="AB39" s="171">
        <f t="shared" ref="AB39" si="131">SUM(X39,Z39)</f>
        <v>1</v>
      </c>
      <c r="AC39" s="169">
        <v>0</v>
      </c>
      <c r="AD39" s="165">
        <f t="shared" si="32"/>
        <v>0</v>
      </c>
      <c r="AE39" s="167">
        <v>1</v>
      </c>
      <c r="AF39" s="213">
        <f t="shared" si="33"/>
        <v>1</v>
      </c>
      <c r="AG39" s="171">
        <f t="shared" ref="AG39" si="132">SUM(AC39,AE39)</f>
        <v>1</v>
      </c>
      <c r="AH39" s="169">
        <v>0</v>
      </c>
      <c r="AI39" s="165">
        <f t="shared" si="34"/>
        <v>0</v>
      </c>
      <c r="AJ39" s="167">
        <v>0</v>
      </c>
      <c r="AK39" s="165">
        <f t="shared" si="35"/>
        <v>0</v>
      </c>
      <c r="AL39" s="171">
        <f t="shared" ref="AL39" si="133">SUM(AH39,AJ39)</f>
        <v>0</v>
      </c>
      <c r="AM39" s="169">
        <v>0</v>
      </c>
      <c r="AN39" s="165">
        <f>IF(AQ39=0,0,AM39/AQ39)</f>
        <v>0</v>
      </c>
      <c r="AO39" s="167">
        <v>0</v>
      </c>
      <c r="AP39" s="165">
        <f t="shared" si="40"/>
        <v>0</v>
      </c>
      <c r="AQ39" s="171">
        <f t="shared" si="8"/>
        <v>0</v>
      </c>
      <c r="AR39" s="169">
        <v>0</v>
      </c>
      <c r="AS39" s="165">
        <f t="shared" si="22"/>
        <v>0</v>
      </c>
      <c r="AT39" s="167">
        <v>0</v>
      </c>
      <c r="AU39" s="165">
        <f t="shared" si="36"/>
        <v>0</v>
      </c>
      <c r="AV39" s="171">
        <f t="shared" ref="AV39" si="134">SUM(AR39,AT39)</f>
        <v>0</v>
      </c>
      <c r="AW39" s="169"/>
      <c r="AX39" s="165">
        <f t="shared" si="41"/>
        <v>0</v>
      </c>
      <c r="AY39" s="167"/>
      <c r="AZ39" s="165">
        <f t="shared" si="37"/>
        <v>0</v>
      </c>
      <c r="BA39" s="171">
        <f t="shared" ref="BA39" si="135">SUM(AW39,AY39)</f>
        <v>0</v>
      </c>
      <c r="BB39" s="169"/>
      <c r="BC39" s="165">
        <f t="shared" si="25"/>
        <v>0</v>
      </c>
      <c r="BD39" s="167"/>
      <c r="BE39" s="165">
        <f t="shared" si="38"/>
        <v>0</v>
      </c>
      <c r="BF39" s="171">
        <f t="shared" ref="BF39" si="136">SUM(BB39,BD39)</f>
        <v>0</v>
      </c>
      <c r="BG39" s="169"/>
      <c r="BH39" s="165">
        <f t="shared" si="42"/>
        <v>0</v>
      </c>
      <c r="BI39" s="167"/>
      <c r="BJ39" s="165">
        <f t="shared" si="43"/>
        <v>0</v>
      </c>
      <c r="BK39" s="171">
        <f t="shared" si="26"/>
        <v>0</v>
      </c>
      <c r="BL39" s="169"/>
      <c r="BM39" s="165">
        <f t="shared" si="27"/>
        <v>0</v>
      </c>
      <c r="BN39" s="167"/>
      <c r="BO39" s="165">
        <f t="shared" si="28"/>
        <v>0</v>
      </c>
      <c r="BP39" s="171">
        <f t="shared" ref="BP39" si="137">SUM(BL39,BN39)</f>
        <v>0</v>
      </c>
      <c r="BQ39" s="97">
        <f t="shared" si="29"/>
        <v>0</v>
      </c>
      <c r="BR39" s="252">
        <f t="shared" si="30"/>
        <v>-1</v>
      </c>
    </row>
    <row r="40" spans="1:71" s="59" customFormat="1" x14ac:dyDescent="0.2">
      <c r="B40" s="384" t="s">
        <v>276</v>
      </c>
      <c r="C40" s="49" t="s">
        <v>50</v>
      </c>
      <c r="D40" s="168">
        <v>2</v>
      </c>
      <c r="E40" s="165">
        <f t="shared" si="114"/>
        <v>0.66666666666666663</v>
      </c>
      <c r="F40" s="167">
        <v>1</v>
      </c>
      <c r="G40" s="165">
        <f t="shared" si="116"/>
        <v>0.33333333333333331</v>
      </c>
      <c r="H40" s="171">
        <f t="shared" si="117"/>
        <v>3</v>
      </c>
      <c r="I40" s="88">
        <v>2</v>
      </c>
      <c r="J40" s="165">
        <f t="shared" si="0"/>
        <v>0.66666666666666663</v>
      </c>
      <c r="K40" s="90">
        <v>1</v>
      </c>
      <c r="L40" s="213">
        <f t="shared" si="1"/>
        <v>0.33333333333333331</v>
      </c>
      <c r="M40" s="171">
        <f t="shared" si="13"/>
        <v>3</v>
      </c>
      <c r="N40" s="168">
        <v>2</v>
      </c>
      <c r="O40" s="165">
        <f t="shared" si="2"/>
        <v>0.66666666666666663</v>
      </c>
      <c r="P40" s="90">
        <v>1</v>
      </c>
      <c r="Q40" s="213">
        <f t="shared" si="3"/>
        <v>0.33333333333333331</v>
      </c>
      <c r="R40" s="171">
        <f t="shared" si="14"/>
        <v>3</v>
      </c>
      <c r="S40" s="186">
        <v>2</v>
      </c>
      <c r="T40" s="165">
        <f t="shared" si="4"/>
        <v>0.66666666666666663</v>
      </c>
      <c r="U40" s="87">
        <v>1</v>
      </c>
      <c r="V40" s="213">
        <f t="shared" si="5"/>
        <v>0.33333333333333331</v>
      </c>
      <c r="W40" s="171">
        <f t="shared" si="15"/>
        <v>3</v>
      </c>
      <c r="X40" s="168">
        <v>0</v>
      </c>
      <c r="Y40" s="165">
        <f t="shared" si="6"/>
        <v>0</v>
      </c>
      <c r="Z40" s="90">
        <v>0</v>
      </c>
      <c r="AA40" s="213">
        <f t="shared" si="7"/>
        <v>0</v>
      </c>
      <c r="AB40" s="171">
        <f t="shared" si="16"/>
        <v>0</v>
      </c>
      <c r="AC40" s="168">
        <v>0</v>
      </c>
      <c r="AD40" s="165">
        <f t="shared" si="32"/>
        <v>0</v>
      </c>
      <c r="AE40" s="90">
        <v>0</v>
      </c>
      <c r="AF40" s="213">
        <f t="shared" si="33"/>
        <v>0</v>
      </c>
      <c r="AG40" s="171">
        <f t="shared" si="18"/>
        <v>0</v>
      </c>
      <c r="AH40" s="168">
        <v>0</v>
      </c>
      <c r="AI40" s="165">
        <f t="shared" si="34"/>
        <v>0</v>
      </c>
      <c r="AJ40" s="90">
        <v>0</v>
      </c>
      <c r="AK40" s="165">
        <f t="shared" si="35"/>
        <v>0</v>
      </c>
      <c r="AL40" s="171">
        <f t="shared" si="20"/>
        <v>0</v>
      </c>
      <c r="AM40" s="168">
        <v>0</v>
      </c>
      <c r="AN40" s="165">
        <f>IF(AQ40=0,0,AM40/AQ40)</f>
        <v>0</v>
      </c>
      <c r="AO40" s="90">
        <v>0</v>
      </c>
      <c r="AP40" s="165">
        <f t="shared" si="40"/>
        <v>0</v>
      </c>
      <c r="AQ40" s="171">
        <f t="shared" si="8"/>
        <v>0</v>
      </c>
      <c r="AR40" s="168">
        <v>0</v>
      </c>
      <c r="AS40" s="165">
        <f t="shared" si="22"/>
        <v>0</v>
      </c>
      <c r="AT40" s="90">
        <v>0</v>
      </c>
      <c r="AU40" s="165">
        <f t="shared" si="36"/>
        <v>0</v>
      </c>
      <c r="AV40" s="171">
        <f t="shared" si="23"/>
        <v>0</v>
      </c>
      <c r="AW40" s="168"/>
      <c r="AX40" s="165">
        <f t="shared" si="41"/>
        <v>0</v>
      </c>
      <c r="AY40" s="90"/>
      <c r="AZ40" s="165">
        <f t="shared" si="37"/>
        <v>0</v>
      </c>
      <c r="BA40" s="171">
        <f t="shared" si="9"/>
        <v>0</v>
      </c>
      <c r="BB40" s="168"/>
      <c r="BC40" s="165">
        <f t="shared" si="25"/>
        <v>0</v>
      </c>
      <c r="BD40" s="90"/>
      <c r="BE40" s="165">
        <f t="shared" si="38"/>
        <v>0</v>
      </c>
      <c r="BF40" s="171">
        <f t="shared" si="10"/>
        <v>0</v>
      </c>
      <c r="BG40" s="168"/>
      <c r="BH40" s="165">
        <f t="shared" si="42"/>
        <v>0</v>
      </c>
      <c r="BI40" s="90"/>
      <c r="BJ40" s="165">
        <f t="shared" si="43"/>
        <v>0</v>
      </c>
      <c r="BK40" s="171">
        <f t="shared" si="26"/>
        <v>0</v>
      </c>
      <c r="BL40" s="168"/>
      <c r="BM40" s="165">
        <f t="shared" si="27"/>
        <v>0</v>
      </c>
      <c r="BN40" s="167"/>
      <c r="BO40" s="165">
        <f t="shared" si="28"/>
        <v>0</v>
      </c>
      <c r="BP40" s="171">
        <f t="shared" si="39"/>
        <v>0</v>
      </c>
      <c r="BQ40" s="97">
        <f t="shared" si="29"/>
        <v>0</v>
      </c>
      <c r="BR40" s="252">
        <f t="shared" si="30"/>
        <v>-3</v>
      </c>
    </row>
    <row r="41" spans="1:71" s="92" customFormat="1" x14ac:dyDescent="0.2">
      <c r="A41" s="59"/>
      <c r="B41" s="384" t="s">
        <v>207</v>
      </c>
      <c r="C41" s="49" t="s">
        <v>50</v>
      </c>
      <c r="D41" s="166">
        <v>13</v>
      </c>
      <c r="E41" s="165">
        <f t="shared" si="114"/>
        <v>0.48148148148148145</v>
      </c>
      <c r="F41" s="167">
        <v>14</v>
      </c>
      <c r="G41" s="165">
        <f t="shared" si="116"/>
        <v>0.51851851851851849</v>
      </c>
      <c r="H41" s="171">
        <f t="shared" si="117"/>
        <v>27</v>
      </c>
      <c r="I41" s="88">
        <v>12</v>
      </c>
      <c r="J41" s="165">
        <f t="shared" si="0"/>
        <v>0.46153846153846156</v>
      </c>
      <c r="K41" s="167">
        <v>14</v>
      </c>
      <c r="L41" s="213">
        <f t="shared" si="1"/>
        <v>0.53846153846153844</v>
      </c>
      <c r="M41" s="171">
        <f t="shared" si="13"/>
        <v>26</v>
      </c>
      <c r="N41" s="169">
        <v>12</v>
      </c>
      <c r="O41" s="165">
        <f t="shared" si="2"/>
        <v>0.46153846153846156</v>
      </c>
      <c r="P41" s="167">
        <v>14</v>
      </c>
      <c r="Q41" s="213">
        <f t="shared" si="3"/>
        <v>0.53846153846153844</v>
      </c>
      <c r="R41" s="171">
        <f t="shared" si="14"/>
        <v>26</v>
      </c>
      <c r="S41" s="186">
        <v>12</v>
      </c>
      <c r="T41" s="165">
        <f t="shared" si="4"/>
        <v>0.46153846153846156</v>
      </c>
      <c r="U41" s="87">
        <v>14</v>
      </c>
      <c r="V41" s="213">
        <f t="shared" si="5"/>
        <v>0.53846153846153844</v>
      </c>
      <c r="W41" s="171">
        <f t="shared" si="15"/>
        <v>26</v>
      </c>
      <c r="X41" s="169">
        <v>0</v>
      </c>
      <c r="Y41" s="165">
        <f t="shared" si="6"/>
        <v>0</v>
      </c>
      <c r="Z41" s="167">
        <v>0</v>
      </c>
      <c r="AA41" s="213">
        <f t="shared" si="7"/>
        <v>0</v>
      </c>
      <c r="AB41" s="171">
        <f t="shared" si="16"/>
        <v>0</v>
      </c>
      <c r="AC41" s="169">
        <v>0</v>
      </c>
      <c r="AD41" s="165">
        <f t="shared" si="32"/>
        <v>0</v>
      </c>
      <c r="AE41" s="167">
        <v>0</v>
      </c>
      <c r="AF41" s="213">
        <f t="shared" si="33"/>
        <v>0</v>
      </c>
      <c r="AG41" s="171">
        <f t="shared" si="18"/>
        <v>0</v>
      </c>
      <c r="AH41" s="169">
        <v>0</v>
      </c>
      <c r="AI41" s="165">
        <f t="shared" si="34"/>
        <v>0</v>
      </c>
      <c r="AJ41" s="167">
        <v>0</v>
      </c>
      <c r="AK41" s="165">
        <f t="shared" si="35"/>
        <v>0</v>
      </c>
      <c r="AL41" s="171">
        <f t="shared" si="20"/>
        <v>0</v>
      </c>
      <c r="AM41" s="169">
        <v>0</v>
      </c>
      <c r="AN41" s="165">
        <f t="shared" ref="AN41:AN44" si="138">IF(AQ41=0,0,AM41/AQ41)</f>
        <v>0</v>
      </c>
      <c r="AO41" s="167">
        <v>0</v>
      </c>
      <c r="AP41" s="165">
        <f t="shared" si="40"/>
        <v>0</v>
      </c>
      <c r="AQ41" s="171">
        <f t="shared" si="8"/>
        <v>0</v>
      </c>
      <c r="AR41" s="169">
        <v>0</v>
      </c>
      <c r="AS41" s="165">
        <f t="shared" si="22"/>
        <v>0</v>
      </c>
      <c r="AT41" s="167">
        <v>0</v>
      </c>
      <c r="AU41" s="165">
        <f t="shared" si="36"/>
        <v>0</v>
      </c>
      <c r="AV41" s="171">
        <f t="shared" si="23"/>
        <v>0</v>
      </c>
      <c r="AW41" s="169"/>
      <c r="AX41" s="165">
        <f t="shared" si="41"/>
        <v>0</v>
      </c>
      <c r="AY41" s="167"/>
      <c r="AZ41" s="165">
        <f t="shared" si="37"/>
        <v>0</v>
      </c>
      <c r="BA41" s="171">
        <f t="shared" si="9"/>
        <v>0</v>
      </c>
      <c r="BB41" s="169"/>
      <c r="BC41" s="165">
        <f t="shared" si="25"/>
        <v>0</v>
      </c>
      <c r="BD41" s="167"/>
      <c r="BE41" s="165">
        <f t="shared" si="38"/>
        <v>0</v>
      </c>
      <c r="BF41" s="171">
        <f t="shared" si="10"/>
        <v>0</v>
      </c>
      <c r="BG41" s="169"/>
      <c r="BH41" s="165">
        <f t="shared" si="42"/>
        <v>0</v>
      </c>
      <c r="BI41" s="167"/>
      <c r="BJ41" s="165">
        <f t="shared" si="43"/>
        <v>0</v>
      </c>
      <c r="BK41" s="171">
        <f t="shared" si="26"/>
        <v>0</v>
      </c>
      <c r="BL41" s="169"/>
      <c r="BM41" s="165">
        <f t="shared" si="27"/>
        <v>0</v>
      </c>
      <c r="BN41" s="167"/>
      <c r="BO41" s="165">
        <f t="shared" si="28"/>
        <v>0</v>
      </c>
      <c r="BP41" s="171">
        <f t="shared" si="39"/>
        <v>0</v>
      </c>
      <c r="BQ41" s="97">
        <f t="shared" si="29"/>
        <v>0</v>
      </c>
      <c r="BR41" s="252">
        <f t="shared" si="30"/>
        <v>-26</v>
      </c>
    </row>
    <row r="42" spans="1:71" s="59" customFormat="1" x14ac:dyDescent="0.2">
      <c r="B42" s="253" t="s">
        <v>279</v>
      </c>
      <c r="C42" s="246" t="s">
        <v>50</v>
      </c>
      <c r="D42" s="168">
        <v>9</v>
      </c>
      <c r="E42" s="165">
        <f t="shared" si="114"/>
        <v>0.5625</v>
      </c>
      <c r="F42" s="167">
        <v>7</v>
      </c>
      <c r="G42" s="165">
        <f t="shared" si="116"/>
        <v>0.4375</v>
      </c>
      <c r="H42" s="171">
        <f t="shared" si="117"/>
        <v>16</v>
      </c>
      <c r="I42" s="88">
        <v>9</v>
      </c>
      <c r="J42" s="165">
        <f t="shared" si="0"/>
        <v>0.5</v>
      </c>
      <c r="K42" s="90">
        <v>9</v>
      </c>
      <c r="L42" s="213">
        <f t="shared" si="1"/>
        <v>0.5</v>
      </c>
      <c r="M42" s="171">
        <f t="shared" si="13"/>
        <v>18</v>
      </c>
      <c r="N42" s="168">
        <v>9</v>
      </c>
      <c r="O42" s="165">
        <f t="shared" si="2"/>
        <v>0.5</v>
      </c>
      <c r="P42" s="90">
        <v>9</v>
      </c>
      <c r="Q42" s="213">
        <f t="shared" si="3"/>
        <v>0.5</v>
      </c>
      <c r="R42" s="171">
        <f t="shared" si="14"/>
        <v>18</v>
      </c>
      <c r="S42" s="186">
        <v>9</v>
      </c>
      <c r="T42" s="165">
        <f t="shared" si="4"/>
        <v>0.5</v>
      </c>
      <c r="U42" s="87">
        <v>9</v>
      </c>
      <c r="V42" s="213">
        <f t="shared" si="5"/>
        <v>0.5</v>
      </c>
      <c r="W42" s="171">
        <f t="shared" si="15"/>
        <v>18</v>
      </c>
      <c r="X42" s="168">
        <v>8</v>
      </c>
      <c r="Y42" s="165">
        <f t="shared" si="6"/>
        <v>0.47058823529411764</v>
      </c>
      <c r="Z42" s="90">
        <v>9</v>
      </c>
      <c r="AA42" s="213">
        <f t="shared" si="7"/>
        <v>0.52941176470588236</v>
      </c>
      <c r="AB42" s="171">
        <f t="shared" si="16"/>
        <v>17</v>
      </c>
      <c r="AC42" s="168">
        <v>8</v>
      </c>
      <c r="AD42" s="165">
        <f t="shared" si="32"/>
        <v>0.47058823529411764</v>
      </c>
      <c r="AE42" s="90">
        <v>9</v>
      </c>
      <c r="AF42" s="213">
        <f t="shared" si="33"/>
        <v>0.52941176470588236</v>
      </c>
      <c r="AG42" s="171">
        <f t="shared" si="18"/>
        <v>17</v>
      </c>
      <c r="AH42" s="168">
        <v>8</v>
      </c>
      <c r="AI42" s="165">
        <f t="shared" si="34"/>
        <v>0.47058823529411764</v>
      </c>
      <c r="AJ42" s="90">
        <v>9</v>
      </c>
      <c r="AK42" s="165">
        <f t="shared" si="35"/>
        <v>0.52941176470588236</v>
      </c>
      <c r="AL42" s="171">
        <f t="shared" si="20"/>
        <v>17</v>
      </c>
      <c r="AM42" s="168">
        <v>8</v>
      </c>
      <c r="AN42" s="165">
        <f t="shared" si="138"/>
        <v>0.47058823529411764</v>
      </c>
      <c r="AO42" s="90">
        <v>9</v>
      </c>
      <c r="AP42" s="165">
        <f t="shared" si="40"/>
        <v>0.52941176470588236</v>
      </c>
      <c r="AQ42" s="171">
        <f t="shared" si="8"/>
        <v>17</v>
      </c>
      <c r="AR42" s="168">
        <v>8</v>
      </c>
      <c r="AS42" s="165">
        <f t="shared" si="22"/>
        <v>0.47058823529411764</v>
      </c>
      <c r="AT42" s="90">
        <v>9</v>
      </c>
      <c r="AU42" s="165">
        <f t="shared" si="36"/>
        <v>0.52941176470588236</v>
      </c>
      <c r="AV42" s="171">
        <f t="shared" si="23"/>
        <v>17</v>
      </c>
      <c r="AW42" s="168"/>
      <c r="AX42" s="165">
        <f t="shared" si="41"/>
        <v>0</v>
      </c>
      <c r="AY42" s="90"/>
      <c r="AZ42" s="165">
        <f t="shared" si="37"/>
        <v>0</v>
      </c>
      <c r="BA42" s="171">
        <f t="shared" si="9"/>
        <v>0</v>
      </c>
      <c r="BB42" s="168"/>
      <c r="BC42" s="165">
        <f t="shared" si="25"/>
        <v>0</v>
      </c>
      <c r="BD42" s="90"/>
      <c r="BE42" s="165">
        <f t="shared" si="38"/>
        <v>0</v>
      </c>
      <c r="BF42" s="171">
        <f t="shared" si="10"/>
        <v>0</v>
      </c>
      <c r="BG42" s="168"/>
      <c r="BH42" s="165">
        <f t="shared" si="42"/>
        <v>0</v>
      </c>
      <c r="BI42" s="90"/>
      <c r="BJ42" s="165">
        <f t="shared" si="43"/>
        <v>0</v>
      </c>
      <c r="BK42" s="171">
        <f t="shared" si="26"/>
        <v>0</v>
      </c>
      <c r="BL42" s="168"/>
      <c r="BM42" s="165">
        <f t="shared" si="27"/>
        <v>0</v>
      </c>
      <c r="BN42" s="167"/>
      <c r="BO42" s="165">
        <f t="shared" si="28"/>
        <v>0</v>
      </c>
      <c r="BP42" s="171">
        <f t="shared" si="39"/>
        <v>0</v>
      </c>
      <c r="BQ42" s="97">
        <f t="shared" si="29"/>
        <v>0</v>
      </c>
      <c r="BR42" s="252">
        <f t="shared" si="30"/>
        <v>-1</v>
      </c>
    </row>
    <row r="43" spans="1:71" s="59" customFormat="1" x14ac:dyDescent="0.2">
      <c r="B43" s="253" t="s">
        <v>249</v>
      </c>
      <c r="C43" s="246" t="s">
        <v>50</v>
      </c>
      <c r="D43" s="168">
        <v>5</v>
      </c>
      <c r="E43" s="165">
        <f t="shared" si="114"/>
        <v>0.83333333333333337</v>
      </c>
      <c r="F43" s="90">
        <v>1</v>
      </c>
      <c r="G43" s="165">
        <f t="shared" si="116"/>
        <v>0.16666666666666666</v>
      </c>
      <c r="H43" s="171">
        <f t="shared" si="117"/>
        <v>6</v>
      </c>
      <c r="I43" s="88">
        <v>5</v>
      </c>
      <c r="J43" s="165">
        <f t="shared" si="0"/>
        <v>1</v>
      </c>
      <c r="K43" s="90">
        <v>0</v>
      </c>
      <c r="L43" s="213">
        <f t="shared" si="1"/>
        <v>0</v>
      </c>
      <c r="M43" s="171">
        <f t="shared" ref="M43" si="139">SUM(I43,K43)</f>
        <v>5</v>
      </c>
      <c r="N43" s="168">
        <v>5</v>
      </c>
      <c r="O43" s="165">
        <f t="shared" si="2"/>
        <v>1</v>
      </c>
      <c r="P43" s="90">
        <v>0</v>
      </c>
      <c r="Q43" s="213">
        <f t="shared" si="3"/>
        <v>0</v>
      </c>
      <c r="R43" s="171">
        <f t="shared" ref="R43" si="140">SUM(N43,P43)</f>
        <v>5</v>
      </c>
      <c r="S43" s="186">
        <v>5</v>
      </c>
      <c r="T43" s="165">
        <f t="shared" si="4"/>
        <v>1</v>
      </c>
      <c r="U43" s="87">
        <v>0</v>
      </c>
      <c r="V43" s="213">
        <f t="shared" si="5"/>
        <v>0</v>
      </c>
      <c r="W43" s="171">
        <f t="shared" ref="W43" si="141">SUM(S43,U43)</f>
        <v>5</v>
      </c>
      <c r="X43" s="168">
        <v>5</v>
      </c>
      <c r="Y43" s="165">
        <f t="shared" si="6"/>
        <v>1</v>
      </c>
      <c r="Z43" s="90">
        <v>0</v>
      </c>
      <c r="AA43" s="213">
        <f t="shared" si="7"/>
        <v>0</v>
      </c>
      <c r="AB43" s="171">
        <f t="shared" ref="AB43" si="142">SUM(X43,Z43)</f>
        <v>5</v>
      </c>
      <c r="AC43" s="168">
        <v>5</v>
      </c>
      <c r="AD43" s="165">
        <f t="shared" si="32"/>
        <v>1</v>
      </c>
      <c r="AE43" s="90">
        <v>0</v>
      </c>
      <c r="AF43" s="213">
        <f t="shared" si="33"/>
        <v>0</v>
      </c>
      <c r="AG43" s="171">
        <f t="shared" ref="AG43" si="143">SUM(AC43,AE43)</f>
        <v>5</v>
      </c>
      <c r="AH43" s="168">
        <v>5</v>
      </c>
      <c r="AI43" s="165">
        <f t="shared" si="34"/>
        <v>1</v>
      </c>
      <c r="AJ43" s="90">
        <v>0</v>
      </c>
      <c r="AK43" s="165">
        <f t="shared" si="35"/>
        <v>0</v>
      </c>
      <c r="AL43" s="171">
        <f t="shared" ref="AL43" si="144">SUM(AH43,AJ43)</f>
        <v>5</v>
      </c>
      <c r="AM43" s="168">
        <v>5</v>
      </c>
      <c r="AN43" s="165">
        <f t="shared" si="138"/>
        <v>1</v>
      </c>
      <c r="AO43" s="90">
        <v>0</v>
      </c>
      <c r="AP43" s="165">
        <f t="shared" si="40"/>
        <v>0</v>
      </c>
      <c r="AQ43" s="171">
        <f t="shared" ref="AQ43" si="145">SUM(AM43,AO43)</f>
        <v>5</v>
      </c>
      <c r="AR43" s="168">
        <v>5</v>
      </c>
      <c r="AS43" s="165">
        <f t="shared" si="22"/>
        <v>1</v>
      </c>
      <c r="AT43" s="90">
        <v>0</v>
      </c>
      <c r="AU43" s="165">
        <f t="shared" si="36"/>
        <v>0</v>
      </c>
      <c r="AV43" s="171">
        <f t="shared" ref="AV43" si="146">SUM(AR43,AT43)</f>
        <v>5</v>
      </c>
      <c r="AW43" s="168"/>
      <c r="AX43" s="165">
        <f t="shared" si="41"/>
        <v>0</v>
      </c>
      <c r="AY43" s="90"/>
      <c r="AZ43" s="165">
        <f t="shared" si="37"/>
        <v>0</v>
      </c>
      <c r="BA43" s="171">
        <f t="shared" ref="BA43" si="147">SUM(AW43,AY43)</f>
        <v>0</v>
      </c>
      <c r="BB43" s="168"/>
      <c r="BC43" s="165">
        <f t="shared" si="25"/>
        <v>0</v>
      </c>
      <c r="BD43" s="90"/>
      <c r="BE43" s="165">
        <f t="shared" si="38"/>
        <v>0</v>
      </c>
      <c r="BF43" s="171">
        <f t="shared" ref="BF43" si="148">SUM(BB43,BD43)</f>
        <v>0</v>
      </c>
      <c r="BG43" s="168"/>
      <c r="BH43" s="165">
        <f t="shared" si="42"/>
        <v>0</v>
      </c>
      <c r="BI43" s="90"/>
      <c r="BJ43" s="165">
        <f t="shared" si="43"/>
        <v>0</v>
      </c>
      <c r="BK43" s="171">
        <f t="shared" ref="BK43" si="149">SUM(BG43,BI43)</f>
        <v>0</v>
      </c>
      <c r="BL43" s="168"/>
      <c r="BM43" s="165">
        <f t="shared" si="27"/>
        <v>0</v>
      </c>
      <c r="BN43" s="90"/>
      <c r="BO43" s="165">
        <f t="shared" si="28"/>
        <v>0</v>
      </c>
      <c r="BP43" s="171">
        <f t="shared" ref="BP43" si="150">SUM(BL43,BN43)</f>
        <v>0</v>
      </c>
      <c r="BQ43" s="97">
        <f t="shared" si="29"/>
        <v>0</v>
      </c>
      <c r="BR43" s="252">
        <f t="shared" si="30"/>
        <v>0</v>
      </c>
    </row>
    <row r="44" spans="1:71" s="59" customFormat="1" x14ac:dyDescent="0.2">
      <c r="B44" s="221" t="s">
        <v>277</v>
      </c>
      <c r="C44" s="49" t="s">
        <v>50</v>
      </c>
      <c r="D44" s="168">
        <v>39</v>
      </c>
      <c r="E44" s="165">
        <f t="shared" si="114"/>
        <v>0.54166666666666663</v>
      </c>
      <c r="F44" s="90">
        <v>33</v>
      </c>
      <c r="G44" s="165">
        <f t="shared" si="116"/>
        <v>0.45833333333333331</v>
      </c>
      <c r="H44" s="171">
        <f t="shared" si="117"/>
        <v>72</v>
      </c>
      <c r="I44" s="88">
        <v>38</v>
      </c>
      <c r="J44" s="165">
        <f t="shared" si="0"/>
        <v>0.53521126760563376</v>
      </c>
      <c r="K44" s="90">
        <v>33</v>
      </c>
      <c r="L44" s="213">
        <f t="shared" si="1"/>
        <v>0.46478873239436619</v>
      </c>
      <c r="M44" s="171">
        <f t="shared" si="13"/>
        <v>71</v>
      </c>
      <c r="N44" s="168">
        <v>38</v>
      </c>
      <c r="O44" s="165">
        <f t="shared" si="2"/>
        <v>0.54285714285714282</v>
      </c>
      <c r="P44" s="90">
        <v>32</v>
      </c>
      <c r="Q44" s="213">
        <f t="shared" si="3"/>
        <v>0.45714285714285713</v>
      </c>
      <c r="R44" s="171">
        <f t="shared" si="14"/>
        <v>70</v>
      </c>
      <c r="S44" s="186">
        <v>37</v>
      </c>
      <c r="T44" s="165">
        <f t="shared" si="4"/>
        <v>0.53623188405797106</v>
      </c>
      <c r="U44" s="87">
        <v>32</v>
      </c>
      <c r="V44" s="213">
        <f t="shared" si="5"/>
        <v>0.46376811594202899</v>
      </c>
      <c r="W44" s="171">
        <f t="shared" si="15"/>
        <v>69</v>
      </c>
      <c r="X44" s="168">
        <v>39</v>
      </c>
      <c r="Y44" s="165">
        <f t="shared" si="6"/>
        <v>0.54166666666666663</v>
      </c>
      <c r="Z44" s="90">
        <v>33</v>
      </c>
      <c r="AA44" s="213">
        <f t="shared" si="7"/>
        <v>0.45833333333333331</v>
      </c>
      <c r="AB44" s="171">
        <f t="shared" si="16"/>
        <v>72</v>
      </c>
      <c r="AC44" s="168">
        <v>44</v>
      </c>
      <c r="AD44" s="165">
        <f t="shared" si="32"/>
        <v>0.55696202531645567</v>
      </c>
      <c r="AE44" s="90">
        <v>35</v>
      </c>
      <c r="AF44" s="213">
        <f t="shared" si="33"/>
        <v>0.44303797468354428</v>
      </c>
      <c r="AG44" s="171">
        <f t="shared" si="18"/>
        <v>79</v>
      </c>
      <c r="AH44" s="168">
        <v>46</v>
      </c>
      <c r="AI44" s="165">
        <f t="shared" si="34"/>
        <v>0.5679012345679012</v>
      </c>
      <c r="AJ44" s="90">
        <v>35</v>
      </c>
      <c r="AK44" s="165">
        <f t="shared" si="35"/>
        <v>0.43209876543209874</v>
      </c>
      <c r="AL44" s="171">
        <f t="shared" si="20"/>
        <v>81</v>
      </c>
      <c r="AM44" s="168">
        <v>46</v>
      </c>
      <c r="AN44" s="165">
        <f t="shared" si="138"/>
        <v>0.55421686746987953</v>
      </c>
      <c r="AO44" s="90">
        <v>37</v>
      </c>
      <c r="AP44" s="165">
        <f t="shared" si="40"/>
        <v>0.44578313253012047</v>
      </c>
      <c r="AQ44" s="171">
        <f t="shared" si="8"/>
        <v>83</v>
      </c>
      <c r="AR44" s="168">
        <v>46</v>
      </c>
      <c r="AS44" s="165">
        <f t="shared" si="22"/>
        <v>0.55421686746987953</v>
      </c>
      <c r="AT44" s="90">
        <v>37</v>
      </c>
      <c r="AU44" s="165">
        <f t="shared" si="36"/>
        <v>0.44578313253012047</v>
      </c>
      <c r="AV44" s="171">
        <f t="shared" si="23"/>
        <v>83</v>
      </c>
      <c r="AW44" s="168"/>
      <c r="AX44" s="165">
        <f t="shared" si="41"/>
        <v>0</v>
      </c>
      <c r="AY44" s="90"/>
      <c r="AZ44" s="165">
        <f t="shared" si="37"/>
        <v>0</v>
      </c>
      <c r="BA44" s="171">
        <f t="shared" si="9"/>
        <v>0</v>
      </c>
      <c r="BB44" s="168"/>
      <c r="BC44" s="165">
        <f t="shared" si="25"/>
        <v>0</v>
      </c>
      <c r="BD44" s="90"/>
      <c r="BE44" s="165">
        <f t="shared" si="38"/>
        <v>0</v>
      </c>
      <c r="BF44" s="171">
        <f t="shared" si="10"/>
        <v>0</v>
      </c>
      <c r="BG44" s="168"/>
      <c r="BH44" s="165">
        <f t="shared" si="42"/>
        <v>0</v>
      </c>
      <c r="BI44" s="90"/>
      <c r="BJ44" s="165">
        <f t="shared" si="43"/>
        <v>0</v>
      </c>
      <c r="BK44" s="171">
        <f t="shared" si="26"/>
        <v>0</v>
      </c>
      <c r="BL44" s="168"/>
      <c r="BM44" s="165">
        <f t="shared" si="27"/>
        <v>0</v>
      </c>
      <c r="BN44" s="90"/>
      <c r="BO44" s="165">
        <f t="shared" si="28"/>
        <v>0</v>
      </c>
      <c r="BP44" s="171">
        <f t="shared" si="39"/>
        <v>0</v>
      </c>
      <c r="BQ44" s="97">
        <f t="shared" si="29"/>
        <v>0</v>
      </c>
      <c r="BR44" s="252">
        <f t="shared" si="30"/>
        <v>12</v>
      </c>
    </row>
    <row r="45" spans="1:71" s="59" customFormat="1" ht="13.5" thickBot="1" x14ac:dyDescent="0.25">
      <c r="B45" s="221" t="s">
        <v>278</v>
      </c>
      <c r="C45" s="61" t="s">
        <v>50</v>
      </c>
      <c r="D45" s="237">
        <v>9</v>
      </c>
      <c r="E45" s="238">
        <f t="shared" si="114"/>
        <v>0.52941176470588236</v>
      </c>
      <c r="F45" s="239">
        <v>8</v>
      </c>
      <c r="G45" s="238">
        <f t="shared" si="116"/>
        <v>0.47058823529411764</v>
      </c>
      <c r="H45" s="241">
        <f t="shared" si="117"/>
        <v>17</v>
      </c>
      <c r="I45" s="255">
        <v>9</v>
      </c>
      <c r="J45" s="238">
        <f t="shared" si="0"/>
        <v>0.52941176470588236</v>
      </c>
      <c r="K45" s="239">
        <v>8</v>
      </c>
      <c r="L45" s="240">
        <f t="shared" si="1"/>
        <v>0.47058823529411764</v>
      </c>
      <c r="M45" s="241">
        <f t="shared" si="13"/>
        <v>17</v>
      </c>
      <c r="N45" s="237">
        <v>9</v>
      </c>
      <c r="O45" s="238">
        <f t="shared" si="2"/>
        <v>0.52941176470588236</v>
      </c>
      <c r="P45" s="239">
        <v>8</v>
      </c>
      <c r="Q45" s="240">
        <f t="shared" si="3"/>
        <v>0.47058823529411764</v>
      </c>
      <c r="R45" s="241">
        <f t="shared" si="14"/>
        <v>17</v>
      </c>
      <c r="S45" s="186">
        <v>9</v>
      </c>
      <c r="T45" s="238">
        <f t="shared" si="4"/>
        <v>0.52941176470588236</v>
      </c>
      <c r="U45" s="255">
        <v>8</v>
      </c>
      <c r="V45" s="240">
        <f t="shared" si="5"/>
        <v>0.47058823529411764</v>
      </c>
      <c r="W45" s="241">
        <f t="shared" si="15"/>
        <v>17</v>
      </c>
      <c r="X45" s="237">
        <v>9</v>
      </c>
      <c r="Y45" s="238">
        <f t="shared" si="6"/>
        <v>0.47368421052631576</v>
      </c>
      <c r="Z45" s="239">
        <v>10</v>
      </c>
      <c r="AA45" s="240">
        <f t="shared" si="7"/>
        <v>0.52631578947368418</v>
      </c>
      <c r="AB45" s="241">
        <f t="shared" si="16"/>
        <v>19</v>
      </c>
      <c r="AC45" s="237">
        <v>10</v>
      </c>
      <c r="AD45" s="238">
        <f t="shared" si="32"/>
        <v>0.5</v>
      </c>
      <c r="AE45" s="239">
        <v>10</v>
      </c>
      <c r="AF45" s="240">
        <f t="shared" si="33"/>
        <v>0.5</v>
      </c>
      <c r="AG45" s="241">
        <f t="shared" si="18"/>
        <v>20</v>
      </c>
      <c r="AH45" s="237">
        <v>10</v>
      </c>
      <c r="AI45" s="238">
        <f t="shared" si="34"/>
        <v>0.5</v>
      </c>
      <c r="AJ45" s="239">
        <v>10</v>
      </c>
      <c r="AK45" s="238">
        <f t="shared" si="35"/>
        <v>0.5</v>
      </c>
      <c r="AL45" s="241">
        <f t="shared" si="20"/>
        <v>20</v>
      </c>
      <c r="AM45" s="237">
        <v>10</v>
      </c>
      <c r="AN45" s="238">
        <f t="shared" ref="AN45" si="151">IF(AQ45=0,0,AM45/AQ45)</f>
        <v>0.5</v>
      </c>
      <c r="AO45" s="239">
        <v>10</v>
      </c>
      <c r="AP45" s="238">
        <f t="shared" si="40"/>
        <v>0.5</v>
      </c>
      <c r="AQ45" s="241">
        <f t="shared" si="8"/>
        <v>20</v>
      </c>
      <c r="AR45" s="237">
        <v>9</v>
      </c>
      <c r="AS45" s="238">
        <f t="shared" si="22"/>
        <v>0.47368421052631576</v>
      </c>
      <c r="AT45" s="239">
        <v>10</v>
      </c>
      <c r="AU45" s="238">
        <f t="shared" si="36"/>
        <v>0.52631578947368418</v>
      </c>
      <c r="AV45" s="241">
        <f t="shared" si="23"/>
        <v>19</v>
      </c>
      <c r="AW45" s="237"/>
      <c r="AX45" s="238">
        <f t="shared" si="41"/>
        <v>0</v>
      </c>
      <c r="AY45" s="239"/>
      <c r="AZ45" s="238">
        <f t="shared" si="37"/>
        <v>0</v>
      </c>
      <c r="BA45" s="241">
        <f t="shared" si="9"/>
        <v>0</v>
      </c>
      <c r="BB45" s="237"/>
      <c r="BC45" s="238">
        <f t="shared" si="25"/>
        <v>0</v>
      </c>
      <c r="BD45" s="239"/>
      <c r="BE45" s="238">
        <f t="shared" si="38"/>
        <v>0</v>
      </c>
      <c r="BF45" s="241">
        <f t="shared" si="10"/>
        <v>0</v>
      </c>
      <c r="BG45" s="237"/>
      <c r="BH45" s="238">
        <f t="shared" si="42"/>
        <v>0</v>
      </c>
      <c r="BI45" s="239"/>
      <c r="BJ45" s="238">
        <f t="shared" si="43"/>
        <v>0</v>
      </c>
      <c r="BK45" s="241">
        <f t="shared" si="26"/>
        <v>0</v>
      </c>
      <c r="BL45" s="237"/>
      <c r="BM45" s="238">
        <f t="shared" si="27"/>
        <v>0</v>
      </c>
      <c r="BN45" s="239"/>
      <c r="BO45" s="238">
        <f t="shared" si="28"/>
        <v>0</v>
      </c>
      <c r="BP45" s="241">
        <f t="shared" si="39"/>
        <v>0</v>
      </c>
      <c r="BQ45" s="97">
        <f t="shared" si="29"/>
        <v>-1</v>
      </c>
      <c r="BR45" s="252">
        <f t="shared" si="30"/>
        <v>2</v>
      </c>
    </row>
    <row r="46" spans="1:71" ht="13.5" thickBot="1" x14ac:dyDescent="0.25">
      <c r="A46" s="242"/>
      <c r="B46" s="401" t="s">
        <v>138</v>
      </c>
      <c r="C46" s="402"/>
      <c r="D46" s="101">
        <f t="shared" ref="D46" si="152">SUM(D4:D45)</f>
        <v>225</v>
      </c>
      <c r="E46" s="243">
        <f t="shared" ref="E46" si="153">D46/H46</f>
        <v>0.51843317972350234</v>
      </c>
      <c r="F46" s="101">
        <f>SUM(F4:F45)</f>
        <v>209</v>
      </c>
      <c r="G46" s="243">
        <f t="shared" ref="G46" si="154">F46/H46</f>
        <v>0.48156682027649772</v>
      </c>
      <c r="H46" s="101">
        <f>SUM(H4:H45)</f>
        <v>434</v>
      </c>
      <c r="I46" s="101">
        <f t="shared" ref="I46" si="155">SUM(I4:I45)</f>
        <v>229</v>
      </c>
      <c r="J46" s="243">
        <f t="shared" ref="J46" si="156">I46/M46</f>
        <v>0.49353448275862066</v>
      </c>
      <c r="K46" s="101">
        <f>SUM(K4:K45)</f>
        <v>235</v>
      </c>
      <c r="L46" s="243">
        <f t="shared" ref="L46" si="157">K46/M46</f>
        <v>0.50646551724137934</v>
      </c>
      <c r="M46" s="101">
        <f>SUM(M4:M45)</f>
        <v>464</v>
      </c>
      <c r="N46" s="101">
        <f t="shared" ref="N46" si="158">SUM(N4:N45)</f>
        <v>229</v>
      </c>
      <c r="O46" s="243">
        <f t="shared" ref="O46" si="159">N46/R46</f>
        <v>0.49460043196544279</v>
      </c>
      <c r="P46" s="101">
        <f>SUM(P4:P45)</f>
        <v>234</v>
      </c>
      <c r="Q46" s="243">
        <f t="shared" ref="Q46" si="160">P46/R46</f>
        <v>0.50539956803455721</v>
      </c>
      <c r="R46" s="101">
        <f>SUM(R4:R45)</f>
        <v>463</v>
      </c>
      <c r="S46" s="101">
        <f t="shared" ref="S46" si="161">SUM(S4:S45)</f>
        <v>231</v>
      </c>
      <c r="T46" s="243">
        <f t="shared" ref="T46" si="162">S46/W46</f>
        <v>0.5</v>
      </c>
      <c r="U46" s="101">
        <f>SUM(U4:U45)</f>
        <v>231</v>
      </c>
      <c r="V46" s="243">
        <f t="shared" ref="V46" si="163">U46/W46</f>
        <v>0.5</v>
      </c>
      <c r="W46" s="101">
        <f>SUM(W4:W45)</f>
        <v>462</v>
      </c>
      <c r="X46" s="101">
        <f t="shared" ref="X46" si="164">SUM(X4:X45)</f>
        <v>199</v>
      </c>
      <c r="Y46" s="243">
        <f t="shared" ref="Y46" si="165">X46/AB46</f>
        <v>0.49379652605459057</v>
      </c>
      <c r="Z46" s="101">
        <f>SUM(Z4:Z45)</f>
        <v>204</v>
      </c>
      <c r="AA46" s="243">
        <f t="shared" ref="AA46" si="166">Z46/AB46</f>
        <v>0.50620347394540943</v>
      </c>
      <c r="AB46" s="101">
        <f>SUM(AB4:AB45)</f>
        <v>403</v>
      </c>
      <c r="AC46" s="101">
        <f t="shared" ref="AC46" si="167">SUM(AC4:AC45)</f>
        <v>212</v>
      </c>
      <c r="AD46" s="243">
        <f t="shared" ref="AD46" si="168">AC46/AG46</f>
        <v>0.5</v>
      </c>
      <c r="AE46" s="101">
        <f>SUM(AE4:AE45)</f>
        <v>212</v>
      </c>
      <c r="AF46" s="243">
        <f t="shared" ref="AF46" si="169">AE46/AG46</f>
        <v>0.5</v>
      </c>
      <c r="AG46" s="101">
        <f>SUM(AG4:AG45)</f>
        <v>424</v>
      </c>
      <c r="AH46" s="101">
        <f>SUM(AH4:AH45)</f>
        <v>219</v>
      </c>
      <c r="AI46" s="243">
        <f t="shared" ref="AI46" si="170">AH46/AL46</f>
        <v>0.50229357798165142</v>
      </c>
      <c r="AJ46" s="101">
        <f>SUM(AJ4:AJ45)</f>
        <v>217</v>
      </c>
      <c r="AK46" s="243">
        <f t="shared" ref="AK46" si="171">AJ46/AL46</f>
        <v>0.49770642201834864</v>
      </c>
      <c r="AL46" s="101">
        <f>SUM(AL4:AL45)</f>
        <v>436</v>
      </c>
      <c r="AM46" s="101">
        <f>SUM(AM4:AM45)</f>
        <v>215</v>
      </c>
      <c r="AN46" s="243">
        <f t="shared" ref="AN46" si="172">AM46/AQ46</f>
        <v>0.50116550116550118</v>
      </c>
      <c r="AO46" s="101">
        <f>SUM(AO4:AO45)</f>
        <v>214</v>
      </c>
      <c r="AP46" s="243">
        <f t="shared" ref="AP46" si="173">AO46/AQ46</f>
        <v>0.49883449883449882</v>
      </c>
      <c r="AQ46" s="101">
        <f>SUM(AQ4:AQ45)</f>
        <v>429</v>
      </c>
      <c r="AR46" s="101">
        <f>SUM(AR4:AR45)</f>
        <v>212</v>
      </c>
      <c r="AS46" s="243">
        <f t="shared" ref="AS46" si="174">AR46/AV46</f>
        <v>0.50118203309692666</v>
      </c>
      <c r="AT46" s="101">
        <f>SUM(AT4:AT45)</f>
        <v>211</v>
      </c>
      <c r="AU46" s="243">
        <f t="shared" ref="AU46" si="175">AT46/AV46</f>
        <v>0.49881796690307328</v>
      </c>
      <c r="AV46" s="101">
        <f>SUM(AV4:AV45)</f>
        <v>423</v>
      </c>
      <c r="AW46" s="101">
        <f>SUM(AW4:AW45)</f>
        <v>0</v>
      </c>
      <c r="AX46" s="243" t="e">
        <f t="shared" ref="AX46" si="176">AW46/BA46</f>
        <v>#DIV/0!</v>
      </c>
      <c r="AY46" s="101">
        <f>SUM(AY4:AY45)</f>
        <v>0</v>
      </c>
      <c r="AZ46" s="243" t="e">
        <f t="shared" ref="AZ46" si="177">AY46/BA46</f>
        <v>#DIV/0!</v>
      </c>
      <c r="BA46" s="101">
        <f>SUM(BA4:BA45)</f>
        <v>0</v>
      </c>
      <c r="BB46" s="101">
        <f>SUM(BB4:BB45)</f>
        <v>0</v>
      </c>
      <c r="BC46" s="243" t="e">
        <f t="shared" ref="BC46" si="178">BB46/BF46</f>
        <v>#DIV/0!</v>
      </c>
      <c r="BD46" s="101">
        <f>SUM(BD4:BD45)</f>
        <v>0</v>
      </c>
      <c r="BE46" s="243" t="e">
        <f t="shared" ref="BE46" si="179">BD46/BF46</f>
        <v>#DIV/0!</v>
      </c>
      <c r="BF46" s="101">
        <f>SUM(BF4:BF45)</f>
        <v>0</v>
      </c>
      <c r="BG46" s="101">
        <f>SUM(BG4:BG45)</f>
        <v>0</v>
      </c>
      <c r="BH46" s="243" t="e">
        <f>BG46/BK46</f>
        <v>#DIV/0!</v>
      </c>
      <c r="BI46" s="101">
        <f>SUM(BI4:BI45)</f>
        <v>0</v>
      </c>
      <c r="BJ46" s="243" t="e">
        <f t="shared" ref="BJ46" si="180">BI46/BK46</f>
        <v>#DIV/0!</v>
      </c>
      <c r="BK46" s="101">
        <f>SUM(BK4:BK45)</f>
        <v>0</v>
      </c>
      <c r="BL46" s="101">
        <f t="shared" ref="BL46" si="181">SUM(BL4:BL45)</f>
        <v>0</v>
      </c>
      <c r="BM46" s="243" t="e">
        <f t="shared" ref="BM46" si="182">BL46/BP46</f>
        <v>#DIV/0!</v>
      </c>
      <c r="BN46" s="101">
        <f t="shared" ref="BN46" si="183">SUM(BN4:BN45)</f>
        <v>0</v>
      </c>
      <c r="BO46" s="243" t="e">
        <f t="shared" ref="BO46" si="184">BN46/BP46</f>
        <v>#DIV/0!</v>
      </c>
      <c r="BP46" s="101">
        <f t="shared" ref="BP46" si="185">SUM(BP4:BP45)</f>
        <v>0</v>
      </c>
      <c r="BQ46" s="172">
        <f>SUM(BQ4:BQ45)</f>
        <v>-6</v>
      </c>
      <c r="BR46" s="173">
        <f>SUM(BR4:BR45)</f>
        <v>-41</v>
      </c>
    </row>
    <row r="48" spans="1:71" x14ac:dyDescent="0.2">
      <c r="BS48" s="343"/>
    </row>
    <row r="49" spans="54:71" x14ac:dyDescent="0.2">
      <c r="BS49" s="341"/>
    </row>
    <row r="50" spans="54:71" x14ac:dyDescent="0.2">
      <c r="BS50" s="341"/>
    </row>
    <row r="51" spans="54:71" x14ac:dyDescent="0.2">
      <c r="BS51" s="341"/>
    </row>
    <row r="52" spans="54:71" x14ac:dyDescent="0.2">
      <c r="BS52" s="341"/>
    </row>
    <row r="53" spans="54:71" x14ac:dyDescent="0.2">
      <c r="BS53" s="341"/>
    </row>
    <row r="54" spans="54:71" x14ac:dyDescent="0.2">
      <c r="BS54" s="341"/>
    </row>
    <row r="55" spans="54:71" x14ac:dyDescent="0.2">
      <c r="BS55" s="341"/>
    </row>
    <row r="56" spans="54:71" x14ac:dyDescent="0.2">
      <c r="BS56" s="341"/>
    </row>
    <row r="57" spans="54:71" x14ac:dyDescent="0.2">
      <c r="BB57" s="92"/>
      <c r="BS57" s="341"/>
    </row>
    <row r="58" spans="54:71" x14ac:dyDescent="0.2">
      <c r="BB58" s="92"/>
      <c r="BS58" s="341"/>
    </row>
    <row r="59" spans="54:71" x14ac:dyDescent="0.2">
      <c r="BB59" s="92"/>
      <c r="BS59" s="341"/>
    </row>
    <row r="60" spans="54:71" x14ac:dyDescent="0.2">
      <c r="BB60" s="92"/>
      <c r="BS60" s="341"/>
    </row>
    <row r="61" spans="54:71" x14ac:dyDescent="0.2">
      <c r="BB61" s="92"/>
      <c r="BS61" s="341"/>
    </row>
    <row r="62" spans="54:71" x14ac:dyDescent="0.2">
      <c r="BB62" s="92"/>
      <c r="BS62" s="341"/>
    </row>
    <row r="63" spans="54:71" x14ac:dyDescent="0.2">
      <c r="BB63" s="92"/>
      <c r="BS63" s="341"/>
    </row>
    <row r="64" spans="54:71" x14ac:dyDescent="0.2">
      <c r="BB64" s="92"/>
      <c r="BS64" s="341"/>
    </row>
    <row r="65" spans="54:71" x14ac:dyDescent="0.2">
      <c r="BB65" s="92"/>
      <c r="BS65" s="341"/>
    </row>
    <row r="66" spans="54:71" x14ac:dyDescent="0.2">
      <c r="BB66" s="92"/>
      <c r="BS66" s="341"/>
    </row>
    <row r="67" spans="54:71" x14ac:dyDescent="0.2">
      <c r="BB67" s="92"/>
      <c r="BS67" s="341"/>
    </row>
    <row r="68" spans="54:71" x14ac:dyDescent="0.2">
      <c r="BB68" s="92"/>
      <c r="BS68" s="341"/>
    </row>
    <row r="69" spans="54:71" x14ac:dyDescent="0.2">
      <c r="BB69" s="92"/>
      <c r="BS69" s="341"/>
    </row>
    <row r="70" spans="54:71" x14ac:dyDescent="0.2">
      <c r="BB70" s="92"/>
      <c r="BS70" s="341"/>
    </row>
    <row r="71" spans="54:71" x14ac:dyDescent="0.2">
      <c r="BB71" s="92"/>
      <c r="BS71" s="341"/>
    </row>
    <row r="72" spans="54:71" x14ac:dyDescent="0.2">
      <c r="BB72" s="92"/>
      <c r="BS72" s="341"/>
    </row>
    <row r="73" spans="54:71" x14ac:dyDescent="0.2">
      <c r="BB73" s="92"/>
      <c r="BS73" s="341"/>
    </row>
    <row r="74" spans="54:71" x14ac:dyDescent="0.2">
      <c r="BB74" s="92"/>
      <c r="BS74" s="341"/>
    </row>
    <row r="75" spans="54:71" x14ac:dyDescent="0.2">
      <c r="BB75" s="92"/>
      <c r="BS75" s="341"/>
    </row>
    <row r="76" spans="54:71" x14ac:dyDescent="0.2">
      <c r="BB76" s="92"/>
      <c r="BS76" s="341"/>
    </row>
    <row r="77" spans="54:71" x14ac:dyDescent="0.2">
      <c r="BB77" s="92"/>
      <c r="BS77" s="341"/>
    </row>
    <row r="78" spans="54:71" x14ac:dyDescent="0.2">
      <c r="BB78" s="92"/>
      <c r="BS78" s="341"/>
    </row>
    <row r="79" spans="54:71" x14ac:dyDescent="0.2">
      <c r="BB79" s="92"/>
      <c r="BS79" s="341"/>
    </row>
    <row r="80" spans="54:71" x14ac:dyDescent="0.2">
      <c r="BB80" s="92"/>
      <c r="BS80" s="341"/>
    </row>
    <row r="81" spans="54:71" x14ac:dyDescent="0.2">
      <c r="BB81" s="92"/>
      <c r="BS81" s="341"/>
    </row>
    <row r="82" spans="54:71" x14ac:dyDescent="0.2">
      <c r="BB82" s="92"/>
      <c r="BS82" s="341"/>
    </row>
    <row r="83" spans="54:71" x14ac:dyDescent="0.2">
      <c r="BB83" s="92"/>
      <c r="BS83" s="341"/>
    </row>
    <row r="84" spans="54:71" x14ac:dyDescent="0.2">
      <c r="BB84" s="92"/>
      <c r="BS84" s="341"/>
    </row>
    <row r="85" spans="54:71" x14ac:dyDescent="0.2">
      <c r="BB85" s="92"/>
      <c r="BS85" s="341"/>
    </row>
    <row r="86" spans="54:71" s="92" customFormat="1" x14ac:dyDescent="0.2">
      <c r="BS86" s="341"/>
    </row>
    <row r="87" spans="54:71" x14ac:dyDescent="0.2">
      <c r="BB87" s="92"/>
      <c r="BS87" s="341"/>
    </row>
    <row r="88" spans="54:71" x14ac:dyDescent="0.2">
      <c r="BB88" s="92"/>
    </row>
    <row r="89" spans="54:71" x14ac:dyDescent="0.2">
      <c r="BB89" s="92"/>
    </row>
    <row r="90" spans="54:71" x14ac:dyDescent="0.2">
      <c r="BB90" s="92"/>
    </row>
    <row r="91" spans="54:71" x14ac:dyDescent="0.2">
      <c r="BB91" s="92"/>
    </row>
    <row r="92" spans="54:71" x14ac:dyDescent="0.2">
      <c r="BB92" s="92"/>
    </row>
    <row r="93" spans="54:71" x14ac:dyDescent="0.2">
      <c r="BB93" s="92"/>
    </row>
    <row r="94" spans="54:71" x14ac:dyDescent="0.2">
      <c r="BB94" s="92"/>
    </row>
    <row r="95" spans="54:71" x14ac:dyDescent="0.2">
      <c r="BB95" s="92"/>
    </row>
    <row r="96" spans="54:71" x14ac:dyDescent="0.2">
      <c r="BB96" s="92"/>
    </row>
  </sheetData>
  <mergeCells count="18">
    <mergeCell ref="BQ1:BR1"/>
    <mergeCell ref="B46:C46"/>
    <mergeCell ref="AC2:AG2"/>
    <mergeCell ref="BR2:BR3"/>
    <mergeCell ref="BQ2:BQ3"/>
    <mergeCell ref="BL2:BP2"/>
    <mergeCell ref="S2:W2"/>
    <mergeCell ref="N2:R2"/>
    <mergeCell ref="I2:M2"/>
    <mergeCell ref="D2:H2"/>
    <mergeCell ref="B1:C1"/>
    <mergeCell ref="X2:AB2"/>
    <mergeCell ref="AW2:BA2"/>
    <mergeCell ref="BB2:BF2"/>
    <mergeCell ref="BG2:BK2"/>
    <mergeCell ref="AH2:AL2"/>
    <mergeCell ref="AM2:AQ2"/>
    <mergeCell ref="AR2:AV2"/>
  </mergeCells>
  <printOptions horizontalCentered="1"/>
  <pageMargins left="0.23622047244094491" right="0.23622047244094491" top="0.74803149606299213" bottom="0.74803149606299213" header="0.19685039370078741" footer="0.19685039370078741"/>
  <pageSetup paperSize="9" scale="37" orientation="landscape" r:id="rId1"/>
  <headerFooter>
    <oddHeader>&amp;L&amp;8Área de Personal
Servicio de organización, desarrollo y selección de personas&amp;C&amp;"Arial,Negrita"&amp;8EVOLUCIÓN MENSUAL DE LA PLANTILLA DE LA UNIVERSIDAD DE CÁDIZ&amp;R&amp;D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6"/>
  <sheetViews>
    <sheetView zoomScaleNormal="100" workbookViewId="0">
      <selection activeCell="E20" sqref="E20"/>
    </sheetView>
  </sheetViews>
  <sheetFormatPr baseColWidth="10" defaultColWidth="11.42578125" defaultRowHeight="11.25" x14ac:dyDescent="0.2"/>
  <cols>
    <col min="1" max="1" width="3.140625" style="28" customWidth="1"/>
    <col min="2" max="16384" width="11.42578125" style="27"/>
  </cols>
  <sheetData>
    <row r="1" spans="1:12" ht="15" x14ac:dyDescent="0.2">
      <c r="A1" s="435" t="s">
        <v>66</v>
      </c>
      <c r="B1" s="436"/>
      <c r="C1" s="436"/>
      <c r="D1" s="437"/>
    </row>
    <row r="3" spans="1:12" x14ac:dyDescent="0.2">
      <c r="A3" s="28" t="s">
        <v>67</v>
      </c>
      <c r="B3" s="29" t="s">
        <v>68</v>
      </c>
    </row>
    <row r="4" spans="1:12" x14ac:dyDescent="0.2">
      <c r="B4" s="27" t="s">
        <v>127</v>
      </c>
    </row>
    <row r="5" spans="1:12" x14ac:dyDescent="0.2">
      <c r="B5" s="18" t="s">
        <v>128</v>
      </c>
    </row>
    <row r="6" spans="1:12" x14ac:dyDescent="0.2">
      <c r="A6" s="28" t="s">
        <v>67</v>
      </c>
      <c r="B6" s="27" t="s">
        <v>69</v>
      </c>
    </row>
    <row r="7" spans="1:12" x14ac:dyDescent="0.2">
      <c r="A7" s="30" t="s">
        <v>67</v>
      </c>
      <c r="B7" s="438" t="s">
        <v>70</v>
      </c>
      <c r="C7" s="438"/>
      <c r="D7" s="438"/>
      <c r="E7" s="438"/>
      <c r="F7" s="438"/>
      <c r="G7" s="438"/>
      <c r="H7" s="438"/>
      <c r="I7" s="438"/>
      <c r="J7" s="438"/>
      <c r="K7" s="438"/>
      <c r="L7" s="438"/>
    </row>
    <row r="8" spans="1:12" x14ac:dyDescent="0.2">
      <c r="A8" s="28" t="s">
        <v>67</v>
      </c>
      <c r="B8" s="27" t="s">
        <v>71</v>
      </c>
    </row>
    <row r="9" spans="1:12" ht="22.5" customHeight="1" x14ac:dyDescent="0.2">
      <c r="A9" s="30" t="s">
        <v>67</v>
      </c>
      <c r="B9" s="439" t="s">
        <v>72</v>
      </c>
      <c r="C9" s="439"/>
      <c r="D9" s="439"/>
      <c r="E9" s="439"/>
      <c r="F9" s="439"/>
      <c r="G9" s="439"/>
      <c r="H9" s="439"/>
      <c r="I9" s="439"/>
      <c r="J9" s="439"/>
      <c r="K9" s="439"/>
      <c r="L9" s="439"/>
    </row>
    <row r="10" spans="1:12" x14ac:dyDescent="0.2">
      <c r="A10" s="28" t="s">
        <v>67</v>
      </c>
      <c r="B10" s="29" t="s">
        <v>73</v>
      </c>
    </row>
    <row r="11" spans="1:12" x14ac:dyDescent="0.2">
      <c r="B11" s="27" t="s">
        <v>74</v>
      </c>
    </row>
    <row r="12" spans="1:12" x14ac:dyDescent="0.2">
      <c r="B12" s="27" t="s">
        <v>75</v>
      </c>
    </row>
    <row r="13" spans="1:12" x14ac:dyDescent="0.2">
      <c r="B13" s="27" t="s">
        <v>76</v>
      </c>
    </row>
    <row r="14" spans="1:12" x14ac:dyDescent="0.2">
      <c r="B14" s="27" t="s">
        <v>77</v>
      </c>
    </row>
    <row r="15" spans="1:12" x14ac:dyDescent="0.2">
      <c r="B15" s="27" t="s">
        <v>78</v>
      </c>
    </row>
    <row r="16" spans="1:12" x14ac:dyDescent="0.2">
      <c r="B16" s="18" t="s">
        <v>167</v>
      </c>
    </row>
  </sheetData>
  <mergeCells count="3">
    <mergeCell ref="A1:D1"/>
    <mergeCell ref="B7:L7"/>
    <mergeCell ref="B9:L9"/>
  </mergeCells>
  <phoneticPr fontId="15" type="noConversion"/>
  <pageMargins left="0.74803149606299213" right="0.74803149606299213" top="0.98425196850393704" bottom="0.98425196850393704" header="0.19685039370078741" footer="0.19685039370078741"/>
  <pageSetup paperSize="9" scale="6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3"/>
  <sheetViews>
    <sheetView topLeftCell="A65" zoomScale="130" zoomScaleNormal="130" workbookViewId="0">
      <selection activeCell="A64" sqref="A64"/>
    </sheetView>
  </sheetViews>
  <sheetFormatPr baseColWidth="10" defaultColWidth="11.42578125" defaultRowHeight="11.25" x14ac:dyDescent="0.2"/>
  <cols>
    <col min="1" max="1" width="11.42578125" style="18"/>
    <col min="2" max="2" width="32.7109375" style="31" bestFit="1" customWidth="1"/>
    <col min="3" max="4" width="11.42578125" style="18"/>
    <col min="5" max="5" width="11.42578125" style="31"/>
    <col min="6" max="16384" width="11.42578125" style="18"/>
  </cols>
  <sheetData>
    <row r="1" spans="1:2" ht="12.75" x14ac:dyDescent="0.2">
      <c r="A1" s="440" t="s">
        <v>79</v>
      </c>
      <c r="B1" s="441"/>
    </row>
    <row r="2" spans="1:2" x14ac:dyDescent="0.2">
      <c r="A2" s="32" t="s">
        <v>80</v>
      </c>
      <c r="B2" s="33" t="s">
        <v>43</v>
      </c>
    </row>
    <row r="3" spans="1:2" x14ac:dyDescent="0.2">
      <c r="A3" s="31" t="s">
        <v>84</v>
      </c>
      <c r="B3" s="18" t="s">
        <v>168</v>
      </c>
    </row>
    <row r="4" spans="1:2" x14ac:dyDescent="0.2">
      <c r="A4" s="31" t="s">
        <v>85</v>
      </c>
      <c r="B4" s="18" t="s">
        <v>169</v>
      </c>
    </row>
    <row r="5" spans="1:2" x14ac:dyDescent="0.2">
      <c r="A5" s="31" t="s">
        <v>86</v>
      </c>
      <c r="B5" s="18" t="s">
        <v>170</v>
      </c>
    </row>
    <row r="6" spans="1:2" x14ac:dyDescent="0.2">
      <c r="A6" s="31" t="s">
        <v>87</v>
      </c>
      <c r="B6" s="18" t="s">
        <v>171</v>
      </c>
    </row>
    <row r="7" spans="1:2" x14ac:dyDescent="0.2">
      <c r="A7" s="31" t="s">
        <v>91</v>
      </c>
      <c r="B7" s="18" t="s">
        <v>90</v>
      </c>
    </row>
    <row r="8" spans="1:2" x14ac:dyDescent="0.2">
      <c r="A8" s="31" t="s">
        <v>93</v>
      </c>
      <c r="B8" s="18" t="s">
        <v>178</v>
      </c>
    </row>
    <row r="9" spans="1:2" x14ac:dyDescent="0.2">
      <c r="A9" s="31" t="s">
        <v>92</v>
      </c>
      <c r="B9" s="18" t="s">
        <v>172</v>
      </c>
    </row>
    <row r="10" spans="1:2" x14ac:dyDescent="0.2">
      <c r="A10" s="31" t="s">
        <v>94</v>
      </c>
      <c r="B10" s="18" t="s">
        <v>173</v>
      </c>
    </row>
    <row r="11" spans="1:2" x14ac:dyDescent="0.2">
      <c r="A11" s="31" t="s">
        <v>88</v>
      </c>
      <c r="B11" s="18" t="s">
        <v>174</v>
      </c>
    </row>
    <row r="12" spans="1:2" x14ac:dyDescent="0.2">
      <c r="A12" s="31" t="s">
        <v>182</v>
      </c>
      <c r="B12" s="18" t="s">
        <v>183</v>
      </c>
    </row>
    <row r="13" spans="1:2" x14ac:dyDescent="0.2">
      <c r="A13" s="31" t="s">
        <v>126</v>
      </c>
      <c r="B13" s="18" t="s">
        <v>175</v>
      </c>
    </row>
    <row r="14" spans="1:2" x14ac:dyDescent="0.2">
      <c r="A14" s="31" t="s">
        <v>89</v>
      </c>
      <c r="B14" s="18" t="s">
        <v>176</v>
      </c>
    </row>
    <row r="15" spans="1:2" x14ac:dyDescent="0.2">
      <c r="A15" s="31" t="s">
        <v>95</v>
      </c>
      <c r="B15" s="18" t="s">
        <v>177</v>
      </c>
    </row>
    <row r="16" spans="1:2" x14ac:dyDescent="0.2">
      <c r="A16" s="31"/>
      <c r="B16" s="18"/>
    </row>
    <row r="18" spans="1:3" ht="12.75" x14ac:dyDescent="0.2">
      <c r="A18" s="440" t="s">
        <v>157</v>
      </c>
      <c r="B18" s="441"/>
    </row>
    <row r="20" spans="1:3" s="92" customFormat="1" ht="12.75" x14ac:dyDescent="0.2">
      <c r="A20" s="34" t="s">
        <v>158</v>
      </c>
      <c r="B20" s="35" t="s">
        <v>96</v>
      </c>
    </row>
    <row r="21" spans="1:3" s="92" customFormat="1" ht="12.75" x14ac:dyDescent="0.2">
      <c r="A21" s="18"/>
      <c r="B21" s="31" t="s">
        <v>97</v>
      </c>
    </row>
    <row r="22" spans="1:3" s="92" customFormat="1" ht="12.75" x14ac:dyDescent="0.2">
      <c r="A22" s="18"/>
      <c r="B22" s="31" t="s">
        <v>98</v>
      </c>
      <c r="C22" s="92" t="s">
        <v>251</v>
      </c>
    </row>
    <row r="23" spans="1:3" s="92" customFormat="1" ht="12.75" x14ac:dyDescent="0.2">
      <c r="A23" s="18"/>
      <c r="B23" s="31" t="s">
        <v>99</v>
      </c>
      <c r="C23" s="92" t="s">
        <v>252</v>
      </c>
    </row>
    <row r="24" spans="1:3" s="92" customFormat="1" ht="12.75" x14ac:dyDescent="0.2">
      <c r="A24" s="18"/>
      <c r="B24" s="31" t="s">
        <v>100</v>
      </c>
    </row>
    <row r="25" spans="1:3" s="92" customFormat="1" ht="12.75" x14ac:dyDescent="0.2">
      <c r="A25" s="18"/>
      <c r="B25" s="31" t="s">
        <v>253</v>
      </c>
      <c r="C25" s="92" t="s">
        <v>254</v>
      </c>
    </row>
    <row r="26" spans="1:3" s="92" customFormat="1" ht="12.75" x14ac:dyDescent="0.2">
      <c r="A26" s="18"/>
      <c r="B26" s="31" t="s">
        <v>101</v>
      </c>
    </row>
    <row r="27" spans="1:3" s="92" customFormat="1" ht="12.75" x14ac:dyDescent="0.2">
      <c r="A27" s="18"/>
      <c r="B27" s="31" t="s">
        <v>159</v>
      </c>
    </row>
    <row r="28" spans="1:3" s="92" customFormat="1" ht="12.75" x14ac:dyDescent="0.2">
      <c r="A28" s="18"/>
      <c r="B28" s="31" t="s">
        <v>255</v>
      </c>
    </row>
    <row r="29" spans="1:3" s="92" customFormat="1" ht="12.75" x14ac:dyDescent="0.2">
      <c r="A29" s="18"/>
      <c r="B29" s="31" t="s">
        <v>180</v>
      </c>
    </row>
    <row r="30" spans="1:3" s="92" customFormat="1" ht="12.75" x14ac:dyDescent="0.2">
      <c r="A30" s="18"/>
      <c r="B30" s="35" t="s">
        <v>25</v>
      </c>
    </row>
    <row r="31" spans="1:3" s="92" customFormat="1" ht="12.75" x14ac:dyDescent="0.2">
      <c r="A31" s="18"/>
      <c r="B31" s="31" t="s">
        <v>102</v>
      </c>
    </row>
    <row r="32" spans="1:3" s="92" customFormat="1" ht="12.75" x14ac:dyDescent="0.2">
      <c r="A32" s="18"/>
      <c r="B32" s="35" t="s">
        <v>103</v>
      </c>
    </row>
    <row r="33" spans="1:3" s="92" customFormat="1" ht="12.75" x14ac:dyDescent="0.2">
      <c r="A33" s="18"/>
      <c r="B33" s="31" t="s">
        <v>104</v>
      </c>
    </row>
    <row r="34" spans="1:3" s="92" customFormat="1" ht="12.75" x14ac:dyDescent="0.2">
      <c r="A34" s="34" t="s">
        <v>160</v>
      </c>
      <c r="B34" s="35" t="s">
        <v>105</v>
      </c>
    </row>
    <row r="35" spans="1:3" s="92" customFormat="1" ht="12.75" x14ac:dyDescent="0.2">
      <c r="A35" s="18"/>
      <c r="B35" s="31" t="s">
        <v>106</v>
      </c>
    </row>
    <row r="36" spans="1:3" s="92" customFormat="1" ht="12.75" x14ac:dyDescent="0.2">
      <c r="A36" s="18"/>
      <c r="B36" s="31" t="s">
        <v>107</v>
      </c>
    </row>
    <row r="37" spans="1:3" s="92" customFormat="1" ht="12.75" x14ac:dyDescent="0.2">
      <c r="A37" s="18"/>
      <c r="B37" s="31" t="s">
        <v>256</v>
      </c>
      <c r="C37" s="92" t="s">
        <v>257</v>
      </c>
    </row>
    <row r="38" spans="1:3" s="92" customFormat="1" ht="12.75" x14ac:dyDescent="0.2">
      <c r="A38" s="18"/>
      <c r="B38" s="31" t="s">
        <v>108</v>
      </c>
    </row>
    <row r="39" spans="1:3" s="92" customFormat="1" ht="12.75" x14ac:dyDescent="0.2">
      <c r="A39" s="18"/>
      <c r="B39" s="31" t="s">
        <v>152</v>
      </c>
    </row>
    <row r="40" spans="1:3" s="92" customFormat="1" ht="12.75" x14ac:dyDescent="0.2">
      <c r="A40" s="18"/>
      <c r="B40" s="35" t="s">
        <v>26</v>
      </c>
    </row>
    <row r="41" spans="1:3" s="92" customFormat="1" ht="12.75" x14ac:dyDescent="0.2">
      <c r="A41" s="18"/>
      <c r="B41" s="31" t="s">
        <v>109</v>
      </c>
    </row>
    <row r="42" spans="1:3" s="92" customFormat="1" ht="12.75" x14ac:dyDescent="0.2">
      <c r="A42" s="18"/>
      <c r="B42" s="31" t="s">
        <v>110</v>
      </c>
    </row>
    <row r="43" spans="1:3" s="92" customFormat="1" ht="12.75" x14ac:dyDescent="0.2">
      <c r="A43" s="18"/>
      <c r="B43" s="31" t="s">
        <v>258</v>
      </c>
    </row>
    <row r="44" spans="1:3" s="92" customFormat="1" ht="12.75" x14ac:dyDescent="0.2">
      <c r="A44" s="18"/>
      <c r="B44" s="35" t="s">
        <v>111</v>
      </c>
    </row>
    <row r="45" spans="1:3" s="92" customFormat="1" ht="12.75" x14ac:dyDescent="0.2">
      <c r="A45" s="18"/>
      <c r="B45" s="31" t="s">
        <v>112</v>
      </c>
    </row>
    <row r="46" spans="1:3" s="92" customFormat="1" ht="12.75" x14ac:dyDescent="0.2">
      <c r="A46" s="34" t="s">
        <v>161</v>
      </c>
      <c r="B46" s="35" t="s">
        <v>113</v>
      </c>
    </row>
    <row r="47" spans="1:3" s="92" customFormat="1" ht="12.75" x14ac:dyDescent="0.2">
      <c r="A47" s="18"/>
      <c r="B47" s="31" t="s">
        <v>114</v>
      </c>
    </row>
    <row r="48" spans="1:3" s="92" customFormat="1" ht="12.75" x14ac:dyDescent="0.2">
      <c r="A48" s="18"/>
      <c r="B48" s="31" t="s">
        <v>153</v>
      </c>
    </row>
    <row r="49" spans="1:2" s="92" customFormat="1" ht="12.75" x14ac:dyDescent="0.2">
      <c r="A49" s="18"/>
      <c r="B49" s="31" t="s">
        <v>115</v>
      </c>
    </row>
    <row r="50" spans="1:2" s="92" customFormat="1" ht="12.75" x14ac:dyDescent="0.2">
      <c r="A50" s="18"/>
      <c r="B50" s="31" t="s">
        <v>116</v>
      </c>
    </row>
    <row r="51" spans="1:2" s="92" customFormat="1" ht="12.75" x14ac:dyDescent="0.2">
      <c r="A51" s="18"/>
      <c r="B51" s="31" t="s">
        <v>154</v>
      </c>
    </row>
    <row r="52" spans="1:2" s="92" customFormat="1" ht="12.75" x14ac:dyDescent="0.2">
      <c r="A52" s="18"/>
      <c r="B52" s="31" t="s">
        <v>259</v>
      </c>
    </row>
    <row r="53" spans="1:2" s="92" customFormat="1" ht="12.75" x14ac:dyDescent="0.2">
      <c r="A53" s="18"/>
      <c r="B53" s="35" t="s">
        <v>117</v>
      </c>
    </row>
    <row r="54" spans="1:2" s="92" customFormat="1" ht="12.75" x14ac:dyDescent="0.2">
      <c r="A54" s="18"/>
      <c r="B54" s="31" t="s">
        <v>118</v>
      </c>
    </row>
    <row r="55" spans="1:2" s="92" customFormat="1" ht="12.75" x14ac:dyDescent="0.2">
      <c r="A55" s="34" t="s">
        <v>162</v>
      </c>
      <c r="B55" s="35" t="s">
        <v>119</v>
      </c>
    </row>
    <row r="56" spans="1:2" s="92" customFormat="1" ht="12.75" x14ac:dyDescent="0.2">
      <c r="A56" s="18"/>
      <c r="B56" s="31" t="s">
        <v>155</v>
      </c>
    </row>
    <row r="57" spans="1:2" s="92" customFormat="1" ht="12.75" x14ac:dyDescent="0.2">
      <c r="A57" s="18"/>
      <c r="B57" s="31" t="s">
        <v>120</v>
      </c>
    </row>
    <row r="58" spans="1:2" s="92" customFormat="1" ht="12.75" x14ac:dyDescent="0.2">
      <c r="A58" s="34" t="s">
        <v>121</v>
      </c>
      <c r="B58" s="35" t="s">
        <v>122</v>
      </c>
    </row>
    <row r="59" spans="1:2" s="92" customFormat="1" ht="12.75" x14ac:dyDescent="0.2">
      <c r="A59" s="18"/>
      <c r="B59" s="31" t="s">
        <v>123</v>
      </c>
    </row>
    <row r="60" spans="1:2" x14ac:dyDescent="0.2">
      <c r="A60" s="34"/>
      <c r="B60" s="35"/>
    </row>
    <row r="62" spans="1:2" ht="12.75" x14ac:dyDescent="0.2">
      <c r="A62" s="440" t="s">
        <v>211</v>
      </c>
      <c r="B62" s="441"/>
    </row>
    <row r="63" spans="1:2" x14ac:dyDescent="0.2">
      <c r="A63" s="32" t="s">
        <v>80</v>
      </c>
      <c r="B63" s="33" t="s">
        <v>43</v>
      </c>
    </row>
    <row r="64" spans="1:2" x14ac:dyDescent="0.2">
      <c r="A64" s="57" t="s">
        <v>212</v>
      </c>
      <c r="B64" s="31" t="s">
        <v>185</v>
      </c>
    </row>
    <row r="65" spans="1:2" x14ac:dyDescent="0.2">
      <c r="A65" s="57" t="s">
        <v>213</v>
      </c>
      <c r="B65" s="31" t="s">
        <v>186</v>
      </c>
    </row>
    <row r="66" spans="1:2" x14ac:dyDescent="0.2">
      <c r="A66" s="57" t="s">
        <v>214</v>
      </c>
      <c r="B66" s="31" t="s">
        <v>187</v>
      </c>
    </row>
    <row r="67" spans="1:2" x14ac:dyDescent="0.2">
      <c r="A67" s="57" t="s">
        <v>215</v>
      </c>
      <c r="B67" s="31" t="s">
        <v>188</v>
      </c>
    </row>
    <row r="68" spans="1:2" x14ac:dyDescent="0.2">
      <c r="A68" s="57" t="s">
        <v>244</v>
      </c>
      <c r="B68" s="31" t="s">
        <v>243</v>
      </c>
    </row>
    <row r="69" spans="1:2" x14ac:dyDescent="0.2">
      <c r="A69" s="57" t="s">
        <v>216</v>
      </c>
      <c r="B69" s="31" t="s">
        <v>189</v>
      </c>
    </row>
    <row r="70" spans="1:2" x14ac:dyDescent="0.2">
      <c r="A70" s="57" t="s">
        <v>217</v>
      </c>
      <c r="B70" s="31" t="s">
        <v>190</v>
      </c>
    </row>
    <row r="71" spans="1:2" x14ac:dyDescent="0.2">
      <c r="A71" s="57" t="s">
        <v>218</v>
      </c>
      <c r="B71" s="31" t="s">
        <v>191</v>
      </c>
    </row>
    <row r="72" spans="1:2" x14ac:dyDescent="0.2">
      <c r="A72" s="57" t="s">
        <v>219</v>
      </c>
      <c r="B72" s="31" t="s">
        <v>192</v>
      </c>
    </row>
    <row r="73" spans="1:2" x14ac:dyDescent="0.2">
      <c r="A73" s="57" t="s">
        <v>220</v>
      </c>
      <c r="B73" s="31" t="s">
        <v>193</v>
      </c>
    </row>
    <row r="74" spans="1:2" x14ac:dyDescent="0.2">
      <c r="A74" s="57" t="s">
        <v>221</v>
      </c>
      <c r="B74" s="31" t="s">
        <v>194</v>
      </c>
    </row>
    <row r="75" spans="1:2" x14ac:dyDescent="0.2">
      <c r="A75" s="57" t="s">
        <v>222</v>
      </c>
      <c r="B75" s="31" t="s">
        <v>195</v>
      </c>
    </row>
    <row r="76" spans="1:2" x14ac:dyDescent="0.2">
      <c r="A76" s="57" t="s">
        <v>223</v>
      </c>
      <c r="B76" s="31" t="s">
        <v>196</v>
      </c>
    </row>
    <row r="77" spans="1:2" x14ac:dyDescent="0.2">
      <c r="A77" s="57" t="s">
        <v>224</v>
      </c>
      <c r="B77" s="31" t="s">
        <v>197</v>
      </c>
    </row>
    <row r="78" spans="1:2" x14ac:dyDescent="0.2">
      <c r="A78" s="57" t="s">
        <v>225</v>
      </c>
      <c r="B78" s="31" t="s">
        <v>198</v>
      </c>
    </row>
    <row r="79" spans="1:2" x14ac:dyDescent="0.2">
      <c r="A79" s="57" t="s">
        <v>226</v>
      </c>
      <c r="B79" s="31" t="s">
        <v>199</v>
      </c>
    </row>
    <row r="80" spans="1:2" x14ac:dyDescent="0.2">
      <c r="A80" s="57" t="s">
        <v>248</v>
      </c>
      <c r="B80" s="31" t="s">
        <v>247</v>
      </c>
    </row>
    <row r="81" spans="1:2" x14ac:dyDescent="0.2">
      <c r="A81" s="57" t="s">
        <v>227</v>
      </c>
      <c r="B81" s="31" t="s">
        <v>200</v>
      </c>
    </row>
    <row r="82" spans="1:2" x14ac:dyDescent="0.2">
      <c r="A82" s="57" t="s">
        <v>228</v>
      </c>
      <c r="B82" s="31" t="s">
        <v>201</v>
      </c>
    </row>
    <row r="83" spans="1:2" x14ac:dyDescent="0.2">
      <c r="A83" s="57" t="s">
        <v>229</v>
      </c>
      <c r="B83" s="31" t="s">
        <v>202</v>
      </c>
    </row>
    <row r="84" spans="1:2" x14ac:dyDescent="0.2">
      <c r="A84" s="57" t="s">
        <v>230</v>
      </c>
      <c r="B84" s="31" t="s">
        <v>203</v>
      </c>
    </row>
    <row r="85" spans="1:2" x14ac:dyDescent="0.2">
      <c r="A85" s="57" t="s">
        <v>231</v>
      </c>
      <c r="B85" s="31" t="s">
        <v>204</v>
      </c>
    </row>
    <row r="86" spans="1:2" x14ac:dyDescent="0.2">
      <c r="A86" s="57" t="s">
        <v>232</v>
      </c>
      <c r="B86" s="31" t="s">
        <v>205</v>
      </c>
    </row>
    <row r="87" spans="1:2" x14ac:dyDescent="0.2">
      <c r="A87" s="57" t="s">
        <v>242</v>
      </c>
      <c r="B87" s="31" t="s">
        <v>241</v>
      </c>
    </row>
    <row r="88" spans="1:2" x14ac:dyDescent="0.2">
      <c r="A88" s="57" t="s">
        <v>233</v>
      </c>
      <c r="B88" s="31" t="s">
        <v>206</v>
      </c>
    </row>
    <row r="89" spans="1:2" x14ac:dyDescent="0.2">
      <c r="A89" s="57" t="s">
        <v>234</v>
      </c>
      <c r="B89" s="31" t="s">
        <v>207</v>
      </c>
    </row>
    <row r="90" spans="1:2" x14ac:dyDescent="0.2">
      <c r="A90" s="57" t="s">
        <v>235</v>
      </c>
      <c r="B90" s="31" t="s">
        <v>208</v>
      </c>
    </row>
    <row r="91" spans="1:2" x14ac:dyDescent="0.2">
      <c r="A91" s="57" t="s">
        <v>250</v>
      </c>
      <c r="B91" s="31" t="s">
        <v>249</v>
      </c>
    </row>
    <row r="92" spans="1:2" x14ac:dyDescent="0.2">
      <c r="A92" s="57" t="s">
        <v>236</v>
      </c>
      <c r="B92" s="31" t="s">
        <v>209</v>
      </c>
    </row>
    <row r="93" spans="1:2" x14ac:dyDescent="0.2">
      <c r="A93" s="57" t="s">
        <v>237</v>
      </c>
      <c r="B93" s="31" t="s">
        <v>210</v>
      </c>
    </row>
  </sheetData>
  <mergeCells count="3">
    <mergeCell ref="A1:B1"/>
    <mergeCell ref="A18:B18"/>
    <mergeCell ref="A62:B62"/>
  </mergeCells>
  <pageMargins left="0.74803149606299213" right="0.74803149606299213" top="0.98425196850393704" bottom="0.98425196850393704" header="0.19685039370078741" footer="0.19685039370078741"/>
  <pageSetup paperSize="8" orientation="portrait" r:id="rId1"/>
  <headerFooter alignWithMargins="0">
    <oddHeader>&amp;L&amp;8Área de Personal
Servicio de organización, desarrollo y selección de personas</oddHeader>
    <oddFooter>&amp;L&amp;P/&amp;N&amp;R&amp;F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PDI</vt:lpstr>
      <vt:lpstr>PAS</vt:lpstr>
      <vt:lpstr>Personal Técnico e Investigador</vt:lpstr>
      <vt:lpstr>Observaciones</vt:lpstr>
      <vt:lpstr>Categorías</vt:lpstr>
      <vt:lpstr>Categorías!Área_de_impresión</vt:lpstr>
      <vt:lpstr>PAS!Área_de_impresión</vt:lpstr>
      <vt:lpstr>PDI!Área_de_impresión</vt:lpstr>
      <vt:lpstr>'Personal Técnico e Investigador'!Área_de_impresión</vt:lpstr>
    </vt:vector>
  </TitlesOfParts>
  <Company>UCA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Revuelta</dc:creator>
  <cp:lastModifiedBy>Usuario</cp:lastModifiedBy>
  <cp:lastPrinted>2023-09-15T10:52:57Z</cp:lastPrinted>
  <dcterms:created xsi:type="dcterms:W3CDTF">2012-01-26T11:44:11Z</dcterms:created>
  <dcterms:modified xsi:type="dcterms:W3CDTF">2023-09-15T10:53:04Z</dcterms:modified>
</cp:coreProperties>
</file>