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suario\Documents\EVOLUCIÓN DE PLANTILLA\2024\10_OCTUBRE 2024\"/>
    </mc:Choice>
  </mc:AlternateContent>
  <xr:revisionPtr revIDLastSave="0" documentId="13_ncr:1_{863FC202-0787-4E01-B077-CF3828A41253}" xr6:coauthVersionLast="47" xr6:coauthVersionMax="47" xr10:uidLastSave="{00000000-0000-0000-0000-000000000000}"/>
  <bookViews>
    <workbookView xWindow="-120" yWindow="-120" windowWidth="30960" windowHeight="16920" tabRatio="579" xr2:uid="{00000000-000D-0000-FFFF-FFFF00000000}"/>
  </bookViews>
  <sheets>
    <sheet name="PDI" sheetId="2" r:id="rId1"/>
    <sheet name="PTGAS" sheetId="1" r:id="rId2"/>
    <sheet name="Personal Técnico e Investigador" sheetId="5" r:id="rId3"/>
    <sheet name="Observaciones" sheetId="4" r:id="rId4"/>
    <sheet name="Categorías" sheetId="6" r:id="rId5"/>
  </sheets>
  <definedNames>
    <definedName name="_xlnm.Print_Area" localSheetId="4">Categorías!$A$1:$E$88</definedName>
    <definedName name="_xlnm.Print_Area" localSheetId="0">PDI!$A$1:$CG$33</definedName>
    <definedName name="_xlnm.Print_Area" localSheetId="2">'Personal Técnico e Investigador'!$B$1:$BR$46</definedName>
    <definedName name="_xlnm.Print_Area" localSheetId="1">PTGAS!$A$1:$BS$38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45" i="5" l="1"/>
  <c r="BR44" i="5"/>
  <c r="BR43" i="5"/>
  <c r="BR42" i="5"/>
  <c r="BR41" i="5"/>
  <c r="BR40" i="5"/>
  <c r="BR39" i="5"/>
  <c r="BR38" i="5"/>
  <c r="BR37" i="5"/>
  <c r="BR36" i="5"/>
  <c r="BR35" i="5"/>
  <c r="BR34" i="5"/>
  <c r="BR33" i="5"/>
  <c r="BR32" i="5"/>
  <c r="BR31" i="5"/>
  <c r="BR30" i="5"/>
  <c r="BR29" i="5"/>
  <c r="BR28" i="5"/>
  <c r="BR27" i="5"/>
  <c r="BR26" i="5"/>
  <c r="BR25" i="5"/>
  <c r="BR24" i="5"/>
  <c r="BR23" i="5"/>
  <c r="BR22" i="5"/>
  <c r="BR21" i="5"/>
  <c r="BR20" i="5"/>
  <c r="BR19" i="5"/>
  <c r="BR18" i="5"/>
  <c r="BR17" i="5"/>
  <c r="BR16" i="5"/>
  <c r="BR15" i="5"/>
  <c r="BR14" i="5"/>
  <c r="BR13" i="5"/>
  <c r="BR12" i="5"/>
  <c r="BR11" i="5"/>
  <c r="BR10" i="5"/>
  <c r="BR9" i="5"/>
  <c r="BR8" i="5"/>
  <c r="BR7" i="5"/>
  <c r="BR6" i="5"/>
  <c r="BR5" i="5"/>
  <c r="BR4" i="5"/>
  <c r="BQ45" i="5"/>
  <c r="BQ44" i="5"/>
  <c r="BQ43" i="5"/>
  <c r="BQ42" i="5"/>
  <c r="BQ41" i="5"/>
  <c r="BQ40" i="5"/>
  <c r="BQ39" i="5"/>
  <c r="BQ38" i="5"/>
  <c r="BQ37" i="5"/>
  <c r="BQ36" i="5"/>
  <c r="BQ35" i="5"/>
  <c r="BQ34" i="5"/>
  <c r="BQ33" i="5"/>
  <c r="BQ32" i="5"/>
  <c r="BQ31" i="5"/>
  <c r="BQ30" i="5"/>
  <c r="BQ29" i="5"/>
  <c r="BQ28" i="5"/>
  <c r="BQ27" i="5"/>
  <c r="BQ26" i="5"/>
  <c r="BQ25" i="5"/>
  <c r="BQ24" i="5"/>
  <c r="BQ23" i="5"/>
  <c r="BQ22" i="5"/>
  <c r="BQ21" i="5"/>
  <c r="BQ20" i="5"/>
  <c r="BQ19" i="5"/>
  <c r="BQ18" i="5"/>
  <c r="BQ17" i="5"/>
  <c r="BQ16" i="5"/>
  <c r="BQ15" i="5"/>
  <c r="BQ14" i="5"/>
  <c r="BQ13" i="5"/>
  <c r="BQ12" i="5"/>
  <c r="BQ11" i="5"/>
  <c r="BQ10" i="5"/>
  <c r="BQ9" i="5"/>
  <c r="BQ8" i="5"/>
  <c r="BQ7" i="5"/>
  <c r="BQ6" i="5"/>
  <c r="BQ5" i="5"/>
  <c r="BQ4" i="5"/>
  <c r="CD26" i="2"/>
  <c r="BN32" i="2"/>
  <c r="BL32" i="2"/>
  <c r="AX26" i="2"/>
  <c r="AY26" i="2" s="1"/>
  <c r="BD26" i="2"/>
  <c r="BA26" i="2" s="1"/>
  <c r="BG26" i="2"/>
  <c r="BJ26" i="2"/>
  <c r="BK26" i="2" s="1"/>
  <c r="CE26" i="2" s="1"/>
  <c r="BH32" i="2"/>
  <c r="BF32" i="2"/>
  <c r="BB32" i="2"/>
  <c r="AZ32" i="2"/>
  <c r="BE26" i="2" l="1"/>
  <c r="AU26" i="2"/>
  <c r="AV32" i="2"/>
  <c r="AT32" i="2"/>
  <c r="AR26" i="2" l="1"/>
  <c r="AO26" i="2" s="1"/>
  <c r="AS26" i="2" l="1"/>
  <c r="AP32" i="2"/>
  <c r="AN32" i="2"/>
  <c r="AL26" i="2" l="1"/>
  <c r="AJ32" i="2"/>
  <c r="AH32" i="2"/>
  <c r="AM26" i="2" l="1"/>
  <c r="AK26" i="2"/>
  <c r="AI26" i="2"/>
  <c r="AF26" i="2" l="1"/>
  <c r="AE26" i="2" s="1"/>
  <c r="AD32" i="2"/>
  <c r="AB32" i="2"/>
  <c r="AC26" i="2" l="1"/>
  <c r="AG26" i="2"/>
  <c r="T14" i="2" l="1"/>
  <c r="Z26" i="2" l="1"/>
  <c r="T26" i="2"/>
  <c r="N26" i="2"/>
  <c r="CF26" i="2" s="1"/>
  <c r="H26" i="2"/>
  <c r="I26" i="2" s="1"/>
  <c r="W26" i="2" l="1"/>
  <c r="K26" i="2"/>
  <c r="AA26" i="2"/>
  <c r="Y26" i="2"/>
  <c r="U26" i="2"/>
  <c r="S26" i="2"/>
  <c r="Q26" i="2"/>
  <c r="O26" i="2"/>
  <c r="CG26" i="2" s="1"/>
  <c r="M26" i="2"/>
  <c r="E26" i="2"/>
  <c r="G26" i="2"/>
  <c r="R32" i="2"/>
  <c r="X32" i="2"/>
  <c r="V32" i="2"/>
  <c r="P32" i="2"/>
  <c r="F32" i="2"/>
  <c r="D32" i="2"/>
  <c r="L32" i="2"/>
  <c r="J32" i="2"/>
  <c r="Z14" i="2"/>
  <c r="W14" i="2" s="1"/>
  <c r="AF14" i="2"/>
  <c r="AL14" i="2"/>
  <c r="AI14" i="2" s="1"/>
  <c r="AR14" i="2"/>
  <c r="AS14" i="2" s="1"/>
  <c r="AX14" i="2"/>
  <c r="AU14" i="2" s="1"/>
  <c r="BD14" i="2"/>
  <c r="BE14" i="2" s="1"/>
  <c r="BJ14" i="2"/>
  <c r="BG14" i="2" s="1"/>
  <c r="BP14" i="2"/>
  <c r="BV14" i="2"/>
  <c r="BS14" i="2" s="1"/>
  <c r="CB14" i="2"/>
  <c r="CC14" i="2" s="1"/>
  <c r="S14" i="2"/>
  <c r="N14" i="2"/>
  <c r="M14" i="2" s="1"/>
  <c r="H14" i="2"/>
  <c r="G14" i="2" s="1"/>
  <c r="CB13" i="2"/>
  <c r="CC13" i="2" s="1"/>
  <c r="BV13" i="2"/>
  <c r="BW13" i="2" s="1"/>
  <c r="BP13" i="2"/>
  <c r="BJ13" i="2"/>
  <c r="BK13" i="2" s="1"/>
  <c r="BD13" i="2"/>
  <c r="BE13" i="2" s="1"/>
  <c r="AX13" i="2"/>
  <c r="AY13" i="2" s="1"/>
  <c r="AR13" i="2"/>
  <c r="AS13" i="2" s="1"/>
  <c r="AL13" i="2"/>
  <c r="AM13" i="2" s="1"/>
  <c r="AF13" i="2"/>
  <c r="Z13" i="2"/>
  <c r="AA13" i="2" s="1"/>
  <c r="T13" i="2"/>
  <c r="U13" i="2" s="1"/>
  <c r="N13" i="2"/>
  <c r="O13" i="2" s="1"/>
  <c r="H13" i="2"/>
  <c r="I13" i="2" s="1"/>
  <c r="CB12" i="2"/>
  <c r="CC12" i="2" s="1"/>
  <c r="BV12" i="2"/>
  <c r="BW12" i="2" s="1"/>
  <c r="BP12" i="2"/>
  <c r="BJ12" i="2"/>
  <c r="BD12" i="2"/>
  <c r="AX12" i="2"/>
  <c r="AR12" i="2"/>
  <c r="AL12" i="2"/>
  <c r="AF12" i="2"/>
  <c r="Z12" i="2"/>
  <c r="T12" i="2"/>
  <c r="N12" i="2"/>
  <c r="H12" i="2"/>
  <c r="BQ12" i="2" l="1"/>
  <c r="CF12" i="2"/>
  <c r="CD12" i="2"/>
  <c r="AY12" i="2"/>
  <c r="BM14" i="2"/>
  <c r="CD14" i="2"/>
  <c r="CF14" i="2"/>
  <c r="AS12" i="2"/>
  <c r="BQ13" i="2"/>
  <c r="CD13" i="2"/>
  <c r="CF13" i="2"/>
  <c r="AM12" i="2"/>
  <c r="BK12" i="2"/>
  <c r="BI12" i="2"/>
  <c r="BG12" i="2"/>
  <c r="BE12" i="2"/>
  <c r="U12" i="2"/>
  <c r="AA12" i="2"/>
  <c r="I12" i="2"/>
  <c r="O12" i="2"/>
  <c r="AW12" i="2"/>
  <c r="AG14" i="2"/>
  <c r="BW14" i="2"/>
  <c r="AG13" i="2"/>
  <c r="AY14" i="2"/>
  <c r="AG12" i="2"/>
  <c r="W12" i="2"/>
  <c r="AO12" i="2"/>
  <c r="E12" i="2"/>
  <c r="M12" i="2"/>
  <c r="AM14" i="2"/>
  <c r="Y12" i="2"/>
  <c r="BC13" i="2"/>
  <c r="BQ14" i="2"/>
  <c r="BY12" i="2"/>
  <c r="BK14" i="2"/>
  <c r="S13" i="2"/>
  <c r="AA14" i="2"/>
  <c r="Y14" i="2"/>
  <c r="AE14" i="2"/>
  <c r="AC14" i="2"/>
  <c r="AK14" i="2"/>
  <c r="AQ14" i="2"/>
  <c r="AO14" i="2"/>
  <c r="AW14" i="2"/>
  <c r="BC14" i="2"/>
  <c r="BA14" i="2"/>
  <c r="BI14" i="2"/>
  <c r="BO14" i="2"/>
  <c r="CA14" i="2"/>
  <c r="BY14" i="2"/>
  <c r="BU14" i="2"/>
  <c r="U14" i="2"/>
  <c r="Q14" i="2"/>
  <c r="O14" i="2"/>
  <c r="K14" i="2"/>
  <c r="I14" i="2"/>
  <c r="E14" i="2"/>
  <c r="M13" i="2"/>
  <c r="AW13" i="2"/>
  <c r="AE12" i="2"/>
  <c r="BO12" i="2"/>
  <c r="AC13" i="2"/>
  <c r="BM13" i="2"/>
  <c r="AE13" i="2"/>
  <c r="BO13" i="2"/>
  <c r="G12" i="2"/>
  <c r="AQ12" i="2"/>
  <c r="CA12" i="2"/>
  <c r="AK13" i="2"/>
  <c r="BU13" i="2"/>
  <c r="K13" i="2"/>
  <c r="AU13" i="2"/>
  <c r="K12" i="2"/>
  <c r="AC12" i="2"/>
  <c r="AU12" i="2"/>
  <c r="BM12" i="2"/>
  <c r="Q13" i="2"/>
  <c r="AI13" i="2"/>
  <c r="BA13" i="2"/>
  <c r="BS13" i="2"/>
  <c r="Q12" i="2"/>
  <c r="AI12" i="2"/>
  <c r="BA12" i="2"/>
  <c r="BS12" i="2"/>
  <c r="E13" i="2"/>
  <c r="W13" i="2"/>
  <c r="AO13" i="2"/>
  <c r="BG13" i="2"/>
  <c r="BY13" i="2"/>
  <c r="S12" i="2"/>
  <c r="AK12" i="2"/>
  <c r="BC12" i="2"/>
  <c r="BU12" i="2"/>
  <c r="G13" i="2"/>
  <c r="Y13" i="2"/>
  <c r="AQ13" i="2"/>
  <c r="BI13" i="2"/>
  <c r="CA13" i="2"/>
  <c r="H4" i="5"/>
  <c r="E4" i="5" s="1"/>
  <c r="H5" i="5"/>
  <c r="E5" i="5" s="1"/>
  <c r="H6" i="5"/>
  <c r="E6" i="5" s="1"/>
  <c r="H7" i="5"/>
  <c r="G7" i="5" s="1"/>
  <c r="H8" i="5"/>
  <c r="E8" i="5" s="1"/>
  <c r="H9" i="5"/>
  <c r="E9" i="5" s="1"/>
  <c r="H10" i="5"/>
  <c r="E10" i="5" s="1"/>
  <c r="H11" i="5"/>
  <c r="G11" i="5" s="1"/>
  <c r="H12" i="5"/>
  <c r="E12" i="5" s="1"/>
  <c r="H13" i="5"/>
  <c r="E13" i="5" s="1"/>
  <c r="H14" i="5"/>
  <c r="E14" i="5" s="1"/>
  <c r="H15" i="5"/>
  <c r="G15" i="5" s="1"/>
  <c r="H16" i="5"/>
  <c r="E16" i="5" s="1"/>
  <c r="H17" i="5"/>
  <c r="E17" i="5" s="1"/>
  <c r="H18" i="5"/>
  <c r="E18" i="5" s="1"/>
  <c r="H19" i="5"/>
  <c r="G19" i="5" s="1"/>
  <c r="H20" i="5"/>
  <c r="E20" i="5" s="1"/>
  <c r="H21" i="5"/>
  <c r="E21" i="5" s="1"/>
  <c r="H22" i="5"/>
  <c r="E22" i="5" s="1"/>
  <c r="H23" i="5"/>
  <c r="E23" i="5" s="1"/>
  <c r="H24" i="5"/>
  <c r="E24" i="5" s="1"/>
  <c r="H25" i="5"/>
  <c r="E25" i="5" s="1"/>
  <c r="H26" i="5"/>
  <c r="E26" i="5" s="1"/>
  <c r="H27" i="5"/>
  <c r="G27" i="5" s="1"/>
  <c r="H28" i="5"/>
  <c r="E28" i="5" s="1"/>
  <c r="H29" i="5"/>
  <c r="E29" i="5" s="1"/>
  <c r="H30" i="5"/>
  <c r="E30" i="5" s="1"/>
  <c r="H31" i="5"/>
  <c r="G31" i="5" s="1"/>
  <c r="H32" i="5"/>
  <c r="E32" i="5" s="1"/>
  <c r="H33" i="5"/>
  <c r="E33" i="5" s="1"/>
  <c r="H34" i="5"/>
  <c r="E34" i="5" s="1"/>
  <c r="H35" i="5"/>
  <c r="G35" i="5" s="1"/>
  <c r="H36" i="5"/>
  <c r="E36" i="5" s="1"/>
  <c r="H37" i="5"/>
  <c r="E37" i="5" s="1"/>
  <c r="H38" i="5"/>
  <c r="E38" i="5" s="1"/>
  <c r="H39" i="5"/>
  <c r="G39" i="5" s="1"/>
  <c r="H40" i="5"/>
  <c r="E40" i="5" s="1"/>
  <c r="H41" i="5"/>
  <c r="E41" i="5" s="1"/>
  <c r="H42" i="5"/>
  <c r="E42" i="5" s="1"/>
  <c r="H43" i="5"/>
  <c r="E43" i="5" s="1"/>
  <c r="H44" i="5"/>
  <c r="E44" i="5" s="1"/>
  <c r="H45" i="5"/>
  <c r="E45" i="5" s="1"/>
  <c r="D46" i="5"/>
  <c r="F46" i="5"/>
  <c r="D28" i="1"/>
  <c r="G35" i="1"/>
  <c r="D35" i="1" s="1"/>
  <c r="G34" i="1"/>
  <c r="D34" i="1" s="1"/>
  <c r="G33" i="1"/>
  <c r="F33" i="1" s="1"/>
  <c r="G32" i="1"/>
  <c r="F32" i="1" s="1"/>
  <c r="G30" i="1"/>
  <c r="D30" i="1" s="1"/>
  <c r="G29" i="1"/>
  <c r="G31" i="1" s="1"/>
  <c r="G28" i="1"/>
  <c r="F28" i="1" s="1"/>
  <c r="G27" i="1"/>
  <c r="D27" i="1" s="1"/>
  <c r="G25" i="1"/>
  <c r="D25" i="1" s="1"/>
  <c r="G22" i="1"/>
  <c r="F22" i="1" s="1"/>
  <c r="G21" i="1"/>
  <c r="D21" i="1" s="1"/>
  <c r="G20" i="1"/>
  <c r="F20" i="1" s="1"/>
  <c r="G19" i="1"/>
  <c r="F19" i="1" s="1"/>
  <c r="G18" i="1"/>
  <c r="D18" i="1" s="1"/>
  <c r="G17" i="1"/>
  <c r="D17" i="1" s="1"/>
  <c r="G16" i="1"/>
  <c r="D16" i="1" s="1"/>
  <c r="G14" i="1"/>
  <c r="D14" i="1" s="1"/>
  <c r="G13" i="1"/>
  <c r="D13" i="1" s="1"/>
  <c r="G12" i="1"/>
  <c r="F12" i="1" s="1"/>
  <c r="G11" i="1"/>
  <c r="F11" i="1" s="1"/>
  <c r="G10" i="1"/>
  <c r="F10" i="1" s="1"/>
  <c r="G9" i="1"/>
  <c r="F9" i="1" s="1"/>
  <c r="G8" i="1"/>
  <c r="D8" i="1" s="1"/>
  <c r="G7" i="1"/>
  <c r="F7" i="1" s="1"/>
  <c r="G6" i="1"/>
  <c r="D6" i="1" s="1"/>
  <c r="G5" i="1"/>
  <c r="D5" i="1" s="1"/>
  <c r="E36" i="1"/>
  <c r="C36" i="1"/>
  <c r="E31" i="1"/>
  <c r="C31" i="1"/>
  <c r="D31" i="1" s="1"/>
  <c r="E26" i="1"/>
  <c r="C26" i="1"/>
  <c r="G26" i="1" s="1"/>
  <c r="E23" i="1"/>
  <c r="E15" i="1"/>
  <c r="C23" i="1"/>
  <c r="C15" i="1"/>
  <c r="D22" i="1" l="1"/>
  <c r="F34" i="1"/>
  <c r="D32" i="1"/>
  <c r="D7" i="1"/>
  <c r="D33" i="1"/>
  <c r="D9" i="1"/>
  <c r="D10" i="1"/>
  <c r="D11" i="1"/>
  <c r="D12" i="1"/>
  <c r="D19" i="1"/>
  <c r="F21" i="1"/>
  <c r="D20" i="1"/>
  <c r="CE13" i="2"/>
  <c r="CG13" i="2"/>
  <c r="CE14" i="2"/>
  <c r="CG14" i="2"/>
  <c r="CE12" i="2"/>
  <c r="CG12" i="2"/>
  <c r="F31" i="1"/>
  <c r="F26" i="1"/>
  <c r="D23" i="1"/>
  <c r="F35" i="1"/>
  <c r="F13" i="1"/>
  <c r="F25" i="1"/>
  <c r="F14" i="1"/>
  <c r="G23" i="1"/>
  <c r="F27" i="1"/>
  <c r="D26" i="1"/>
  <c r="F16" i="1"/>
  <c r="C24" i="1"/>
  <c r="G15" i="1"/>
  <c r="F5" i="1"/>
  <c r="F17" i="1"/>
  <c r="F29" i="1"/>
  <c r="F18" i="1"/>
  <c r="G36" i="1"/>
  <c r="F36" i="1" s="1"/>
  <c r="D29" i="1"/>
  <c r="F6" i="1"/>
  <c r="F30" i="1"/>
  <c r="F8" i="1"/>
  <c r="G43" i="5"/>
  <c r="G23" i="5"/>
  <c r="E39" i="5"/>
  <c r="E35" i="5"/>
  <c r="E31" i="5"/>
  <c r="E27" i="5"/>
  <c r="E19" i="5"/>
  <c r="E15" i="5"/>
  <c r="E11" i="5"/>
  <c r="E7" i="5"/>
  <c r="G42" i="5"/>
  <c r="G38" i="5"/>
  <c r="G34" i="5"/>
  <c r="G30" i="5"/>
  <c r="G26" i="5"/>
  <c r="G22" i="5"/>
  <c r="G18" i="5"/>
  <c r="G14" i="5"/>
  <c r="G10" i="5"/>
  <c r="G6" i="5"/>
  <c r="H46" i="5"/>
  <c r="G46" i="5" s="1"/>
  <c r="G45" i="5"/>
  <c r="G41" i="5"/>
  <c r="G37" i="5"/>
  <c r="G33" i="5"/>
  <c r="G29" i="5"/>
  <c r="G25" i="5"/>
  <c r="G21" i="5"/>
  <c r="G17" i="5"/>
  <c r="G13" i="5"/>
  <c r="G9" i="5"/>
  <c r="G5" i="5"/>
  <c r="G44" i="5"/>
  <c r="G40" i="5"/>
  <c r="G36" i="5"/>
  <c r="G32" i="5"/>
  <c r="G28" i="5"/>
  <c r="G24" i="5"/>
  <c r="G20" i="5"/>
  <c r="G16" i="5"/>
  <c r="G12" i="5"/>
  <c r="G8" i="5"/>
  <c r="G4" i="5"/>
  <c r="E24" i="1"/>
  <c r="N4" i="2"/>
  <c r="M4" i="2" s="1"/>
  <c r="D36" i="1" l="1"/>
  <c r="G24" i="1"/>
  <c r="F15" i="1"/>
  <c r="D15" i="1"/>
  <c r="D24" i="1"/>
  <c r="F24" i="1"/>
  <c r="F23" i="1"/>
  <c r="E46" i="5"/>
  <c r="O4" i="2"/>
  <c r="F11" i="2"/>
  <c r="D11" i="2"/>
  <c r="H31" i="2"/>
  <c r="H30" i="2"/>
  <c r="H29" i="2"/>
  <c r="H28" i="2"/>
  <c r="H27" i="2"/>
  <c r="H25" i="2"/>
  <c r="H24" i="2"/>
  <c r="H23" i="2"/>
  <c r="H22" i="2"/>
  <c r="H21" i="2"/>
  <c r="H20" i="2"/>
  <c r="H19" i="2"/>
  <c r="H18" i="2"/>
  <c r="H17" i="2"/>
  <c r="H16" i="2"/>
  <c r="H15" i="2"/>
  <c r="H10" i="2"/>
  <c r="H9" i="2"/>
  <c r="H8" i="2"/>
  <c r="H7" i="2"/>
  <c r="H6" i="2"/>
  <c r="H5" i="2"/>
  <c r="H4" i="2"/>
  <c r="H32" i="2" l="1"/>
  <c r="E32" i="2" s="1"/>
  <c r="E4" i="2"/>
  <c r="I4" i="2"/>
  <c r="G4" i="2"/>
  <c r="I19" i="2"/>
  <c r="E19" i="2"/>
  <c r="G19" i="2"/>
  <c r="I30" i="2"/>
  <c r="G30" i="2"/>
  <c r="E30" i="2"/>
  <c r="I6" i="2"/>
  <c r="G6" i="2"/>
  <c r="E6" i="2"/>
  <c r="E5" i="2"/>
  <c r="I5" i="2"/>
  <c r="G5" i="2"/>
  <c r="G20" i="2"/>
  <c r="I20" i="2"/>
  <c r="E20" i="2"/>
  <c r="G21" i="2"/>
  <c r="E21" i="2"/>
  <c r="I21" i="2"/>
  <c r="H11" i="2"/>
  <c r="I15" i="2"/>
  <c r="E15" i="2"/>
  <c r="G15" i="2"/>
  <c r="E25" i="2"/>
  <c r="G25" i="2"/>
  <c r="I25" i="2"/>
  <c r="D33" i="2"/>
  <c r="E31" i="2"/>
  <c r="I31" i="2"/>
  <c r="G31" i="2"/>
  <c r="I7" i="2"/>
  <c r="G7" i="2"/>
  <c r="E7" i="2"/>
  <c r="I8" i="2"/>
  <c r="G8" i="2"/>
  <c r="E8" i="2"/>
  <c r="I9" i="2"/>
  <c r="G9" i="2"/>
  <c r="E9" i="2"/>
  <c r="G22" i="2"/>
  <c r="E22" i="2"/>
  <c r="I22" i="2"/>
  <c r="I10" i="2"/>
  <c r="G10" i="2"/>
  <c r="E10" i="2"/>
  <c r="G23" i="2"/>
  <c r="I23" i="2"/>
  <c r="E23" i="2"/>
  <c r="G24" i="2"/>
  <c r="E24" i="2"/>
  <c r="I24" i="2"/>
  <c r="E16" i="2"/>
  <c r="G16" i="2"/>
  <c r="I16" i="2"/>
  <c r="E27" i="2"/>
  <c r="I27" i="2"/>
  <c r="G27" i="2"/>
  <c r="F33" i="2"/>
  <c r="E17" i="2"/>
  <c r="G17" i="2"/>
  <c r="I17" i="2"/>
  <c r="E28" i="2"/>
  <c r="I28" i="2"/>
  <c r="G28" i="2"/>
  <c r="E18" i="2"/>
  <c r="I18" i="2"/>
  <c r="G18" i="2"/>
  <c r="E29" i="2"/>
  <c r="I29" i="2"/>
  <c r="G29" i="2"/>
  <c r="G37" i="1"/>
  <c r="G38" i="1" s="1"/>
  <c r="C37" i="1"/>
  <c r="G11" i="2" l="1"/>
  <c r="C38" i="1"/>
  <c r="D38" i="1" s="1"/>
  <c r="D37" i="1"/>
  <c r="I32" i="2"/>
  <c r="G32" i="2"/>
  <c r="H33" i="2"/>
  <c r="E11" i="2"/>
  <c r="I11" i="2"/>
  <c r="E37" i="1"/>
  <c r="F37" i="1" s="1"/>
  <c r="E33" i="2" l="1"/>
  <c r="G33" i="2"/>
  <c r="I33" i="2"/>
  <c r="E38" i="1"/>
  <c r="F38" i="1" s="1"/>
  <c r="M26" i="5" l="1"/>
  <c r="R26" i="5"/>
  <c r="O26" i="5" s="1"/>
  <c r="W26" i="5"/>
  <c r="T26" i="5" s="1"/>
  <c r="AB26" i="5"/>
  <c r="Y26" i="5" s="1"/>
  <c r="AG26" i="5"/>
  <c r="AF26" i="5" s="1"/>
  <c r="AL26" i="5"/>
  <c r="AI26" i="5" s="1"/>
  <c r="AQ26" i="5"/>
  <c r="AN26" i="5" s="1"/>
  <c r="AV26" i="5"/>
  <c r="AS26" i="5" s="1"/>
  <c r="BA26" i="5"/>
  <c r="AZ26" i="5" s="1"/>
  <c r="BF26" i="5"/>
  <c r="BC26" i="5" s="1"/>
  <c r="BK26" i="5"/>
  <c r="BH26" i="5" s="1"/>
  <c r="BP26" i="5"/>
  <c r="BM26" i="5" s="1"/>
  <c r="M27" i="5"/>
  <c r="R27" i="5"/>
  <c r="O27" i="5" s="1"/>
  <c r="W27" i="5"/>
  <c r="T27" i="5" s="1"/>
  <c r="AB27" i="5"/>
  <c r="Y27" i="5" s="1"/>
  <c r="AG27" i="5"/>
  <c r="AD27" i="5" s="1"/>
  <c r="AL27" i="5"/>
  <c r="AK27" i="5" s="1"/>
  <c r="AQ27" i="5"/>
  <c r="AN27" i="5" s="1"/>
  <c r="AV27" i="5"/>
  <c r="AU27" i="5" s="1"/>
  <c r="BA27" i="5"/>
  <c r="AX27" i="5" s="1"/>
  <c r="BF27" i="5"/>
  <c r="BC27" i="5" s="1"/>
  <c r="BK27" i="5"/>
  <c r="BH27" i="5" s="1"/>
  <c r="BP27" i="5"/>
  <c r="AX26" i="5" l="1"/>
  <c r="V27" i="5"/>
  <c r="AI27" i="5"/>
  <c r="BJ27" i="5"/>
  <c r="BE27" i="5"/>
  <c r="Q27" i="5"/>
  <c r="J27" i="5"/>
  <c r="AP27" i="5"/>
  <c r="L26" i="5"/>
  <c r="AD26" i="5"/>
  <c r="J26" i="5"/>
  <c r="BO26" i="5"/>
  <c r="AU26" i="5"/>
  <c r="AA26" i="5"/>
  <c r="AA27" i="5"/>
  <c r="BE26" i="5"/>
  <c r="AK26" i="5"/>
  <c r="Q26" i="5"/>
  <c r="BM27" i="5"/>
  <c r="AZ27" i="5"/>
  <c r="AS27" i="5"/>
  <c r="AF27" i="5"/>
  <c r="L27" i="5"/>
  <c r="BJ26" i="5"/>
  <c r="AP26" i="5"/>
  <c r="V26" i="5"/>
  <c r="BO27" i="5"/>
  <c r="BO9" i="1" l="1"/>
  <c r="BN9" i="1" l="1"/>
  <c r="BL9" i="1"/>
  <c r="BP5" i="5"/>
  <c r="CB25" i="2"/>
  <c r="AF25" i="2"/>
  <c r="AL25" i="2"/>
  <c r="AR25" i="2"/>
  <c r="AX25" i="2"/>
  <c r="AU25" i="2" s="1"/>
  <c r="BD25" i="2"/>
  <c r="BJ25" i="2"/>
  <c r="BP25" i="2"/>
  <c r="BV25" i="2"/>
  <c r="Z25" i="2"/>
  <c r="AA25" i="2" s="1"/>
  <c r="T25" i="2"/>
  <c r="N25" i="2"/>
  <c r="N27" i="2"/>
  <c r="T27" i="2"/>
  <c r="Z27" i="2"/>
  <c r="AF27" i="2"/>
  <c r="AL27" i="2"/>
  <c r="AR27" i="2"/>
  <c r="AO27" i="2" s="1"/>
  <c r="AX27" i="2"/>
  <c r="AU27" i="2" s="1"/>
  <c r="BD27" i="2"/>
  <c r="BA27" i="2" s="1"/>
  <c r="BJ27" i="2"/>
  <c r="BG27" i="2" s="1"/>
  <c r="BP27" i="2"/>
  <c r="BV27" i="2"/>
  <c r="CB27" i="2"/>
  <c r="CD25" i="2" l="1"/>
  <c r="CF25" i="2"/>
  <c r="CD27" i="2"/>
  <c r="CF27" i="2"/>
  <c r="AE27" i="2"/>
  <c r="AC27" i="2"/>
  <c r="W27" i="2"/>
  <c r="Y27" i="2"/>
  <c r="BY27" i="2"/>
  <c r="CA27" i="2"/>
  <c r="AG25" i="2"/>
  <c r="AC25" i="2"/>
  <c r="AE25" i="2"/>
  <c r="BK25" i="2"/>
  <c r="BG25" i="2"/>
  <c r="AS25" i="2"/>
  <c r="AO25" i="2"/>
  <c r="BY25" i="2"/>
  <c r="CA25" i="2"/>
  <c r="BE25" i="2"/>
  <c r="BA25" i="2"/>
  <c r="Q27" i="2"/>
  <c r="S27" i="2"/>
  <c r="AM25" i="2"/>
  <c r="AI25" i="2"/>
  <c r="AK25" i="2"/>
  <c r="BS27" i="2"/>
  <c r="BU27" i="2"/>
  <c r="BM27" i="2"/>
  <c r="BO27" i="2"/>
  <c r="BQ25" i="2"/>
  <c r="BM25" i="2"/>
  <c r="BO25" i="2"/>
  <c r="W25" i="2"/>
  <c r="Y25" i="2"/>
  <c r="AK27" i="2"/>
  <c r="AI27" i="2"/>
  <c r="AY25" i="2"/>
  <c r="K27" i="2"/>
  <c r="M27" i="2"/>
  <c r="O25" i="2"/>
  <c r="M25" i="2"/>
  <c r="K25" i="2"/>
  <c r="U25" i="2"/>
  <c r="S25" i="2"/>
  <c r="Q25" i="2"/>
  <c r="BW25" i="2"/>
  <c r="BS25" i="2"/>
  <c r="BU25" i="2"/>
  <c r="CC25" i="2"/>
  <c r="BW27" i="2"/>
  <c r="AY27" i="2"/>
  <c r="BK27" i="2"/>
  <c r="AM27" i="2"/>
  <c r="AA27" i="2"/>
  <c r="O27" i="2"/>
  <c r="AG27" i="2"/>
  <c r="U27" i="2"/>
  <c r="BM5" i="5"/>
  <c r="BO5" i="5"/>
  <c r="CC27" i="2"/>
  <c r="BQ27" i="2"/>
  <c r="BE27" i="2"/>
  <c r="AS27" i="2"/>
  <c r="BI27" i="2"/>
  <c r="BC27" i="2"/>
  <c r="AW27" i="2"/>
  <c r="AQ27" i="2"/>
  <c r="CE25" i="2" l="1"/>
  <c r="CG25" i="2"/>
  <c r="CG27" i="2"/>
  <c r="CE27" i="2"/>
  <c r="M5" i="5"/>
  <c r="R5" i="5"/>
  <c r="W5" i="5"/>
  <c r="AB5" i="5"/>
  <c r="AG5" i="5"/>
  <c r="AD5" i="5" s="1"/>
  <c r="AL5" i="5"/>
  <c r="AK5" i="5" s="1"/>
  <c r="AQ5" i="5"/>
  <c r="AP5" i="5" s="1"/>
  <c r="AV5" i="5"/>
  <c r="AS5" i="5" s="1"/>
  <c r="BF5" i="5"/>
  <c r="BE5" i="5" s="1"/>
  <c r="BA5" i="5"/>
  <c r="AX5" i="5" s="1"/>
  <c r="BK5" i="5"/>
  <c r="BK4" i="5"/>
  <c r="BI46" i="5"/>
  <c r="BG46" i="5"/>
  <c r="BV21" i="2"/>
  <c r="BV22" i="2"/>
  <c r="BV23" i="2"/>
  <c r="BV24" i="2"/>
  <c r="BT11" i="2"/>
  <c r="BR11" i="2"/>
  <c r="BS23" i="2" l="1"/>
  <c r="BU23" i="2"/>
  <c r="BS21" i="2"/>
  <c r="BU21" i="2"/>
  <c r="AU5" i="5"/>
  <c r="BS24" i="2"/>
  <c r="BU24" i="2"/>
  <c r="BS22" i="2"/>
  <c r="BU22" i="2"/>
  <c r="V5" i="5"/>
  <c r="T5" i="5"/>
  <c r="Q5" i="5"/>
  <c r="O5" i="5"/>
  <c r="AA5" i="5"/>
  <c r="Y5" i="5"/>
  <c r="L5" i="5"/>
  <c r="J5" i="5"/>
  <c r="AN5" i="5"/>
  <c r="BC5" i="5"/>
  <c r="BH5" i="5"/>
  <c r="BJ5" i="5"/>
  <c r="AF5" i="5"/>
  <c r="AI5" i="5"/>
  <c r="AZ5" i="5"/>
  <c r="BH4" i="5"/>
  <c r="BJ4" i="5"/>
  <c r="BE24" i="5" l="1"/>
  <c r="BE23" i="5"/>
  <c r="BC23" i="5"/>
  <c r="BC24" i="5"/>
  <c r="BP20" i="2"/>
  <c r="BM20" i="2" l="1"/>
  <c r="BO20" i="2"/>
  <c r="AU5" i="1" l="1"/>
  <c r="AR5" i="1" l="1"/>
  <c r="AT5" i="1"/>
  <c r="AK16" i="1"/>
  <c r="AJ16" i="1" l="1"/>
  <c r="AH16" i="1"/>
  <c r="AR21" i="2"/>
  <c r="AQ21" i="2" l="1"/>
  <c r="AO21" i="2"/>
  <c r="AF6" i="1"/>
  <c r="AC6" i="1" l="1"/>
  <c r="AE6" i="1"/>
  <c r="BP43" i="5"/>
  <c r="BK43" i="5"/>
  <c r="BF43" i="5"/>
  <c r="BA43" i="5"/>
  <c r="AV43" i="5"/>
  <c r="AQ43" i="5"/>
  <c r="AL43" i="5"/>
  <c r="AG43" i="5"/>
  <c r="AD43" i="5" s="1"/>
  <c r="AB43" i="5"/>
  <c r="W43" i="5"/>
  <c r="R43" i="5"/>
  <c r="M43" i="5"/>
  <c r="L43" i="5" l="1"/>
  <c r="J43" i="5"/>
  <c r="O43" i="5"/>
  <c r="Q43" i="5"/>
  <c r="T43" i="5"/>
  <c r="V43" i="5"/>
  <c r="AA43" i="5"/>
  <c r="Y43" i="5"/>
  <c r="AU43" i="5"/>
  <c r="AS43" i="5"/>
  <c r="AI43" i="5"/>
  <c r="AK43" i="5"/>
  <c r="AN43" i="5"/>
  <c r="AP43" i="5"/>
  <c r="AZ43" i="5"/>
  <c r="AX43" i="5"/>
  <c r="BE43" i="5"/>
  <c r="BC43" i="5"/>
  <c r="BM43" i="5"/>
  <c r="BO43" i="5"/>
  <c r="BJ43" i="5"/>
  <c r="BH43" i="5"/>
  <c r="AF43" i="5"/>
  <c r="BK11" i="5" l="1"/>
  <c r="BK12" i="5"/>
  <c r="BK13" i="5"/>
  <c r="BK14" i="5"/>
  <c r="BK15" i="5"/>
  <c r="BK16" i="5"/>
  <c r="BK17" i="5"/>
  <c r="BK18" i="5"/>
  <c r="BK19" i="5"/>
  <c r="BK20" i="5"/>
  <c r="BK21" i="5"/>
  <c r="BK22" i="5"/>
  <c r="BK23" i="5"/>
  <c r="BK24" i="5"/>
  <c r="BK25" i="5"/>
  <c r="BK28" i="5"/>
  <c r="BK29" i="5"/>
  <c r="BK30" i="5"/>
  <c r="BK31" i="5"/>
  <c r="BK32" i="5"/>
  <c r="BK33" i="5"/>
  <c r="BK34" i="5"/>
  <c r="BK35" i="5"/>
  <c r="BK36" i="5"/>
  <c r="BK37" i="5"/>
  <c r="BK38" i="5"/>
  <c r="BK39" i="5"/>
  <c r="BK40" i="5"/>
  <c r="BK41" i="5"/>
  <c r="BK42" i="5"/>
  <c r="BK44" i="5"/>
  <c r="BK45" i="5"/>
  <c r="BH39" i="5" l="1"/>
  <c r="BJ39" i="5"/>
  <c r="BH31" i="5"/>
  <c r="BJ31" i="5"/>
  <c r="BJ25" i="5"/>
  <c r="BH25" i="5"/>
  <c r="BH45" i="5"/>
  <c r="BJ45" i="5"/>
  <c r="BJ40" i="5"/>
  <c r="BH40" i="5"/>
  <c r="BJ36" i="5"/>
  <c r="BH36" i="5"/>
  <c r="BJ32" i="5"/>
  <c r="BH32" i="5"/>
  <c r="BJ28" i="5"/>
  <c r="BH28" i="5"/>
  <c r="BJ22" i="5"/>
  <c r="BH22" i="5"/>
  <c r="BJ18" i="5"/>
  <c r="BH18" i="5"/>
  <c r="BJ14" i="5"/>
  <c r="BH14" i="5"/>
  <c r="BJ44" i="5"/>
  <c r="BH44" i="5"/>
  <c r="BJ35" i="5"/>
  <c r="BH35" i="5"/>
  <c r="BH21" i="5"/>
  <c r="BJ21" i="5"/>
  <c r="BJ17" i="5"/>
  <c r="BH17" i="5"/>
  <c r="BH13" i="5"/>
  <c r="BJ13" i="5"/>
  <c r="BJ42" i="5"/>
  <c r="BH42" i="5"/>
  <c r="BJ38" i="5"/>
  <c r="BH38" i="5"/>
  <c r="BJ34" i="5"/>
  <c r="BH34" i="5"/>
  <c r="BJ30" i="5"/>
  <c r="BH30" i="5"/>
  <c r="BJ24" i="5"/>
  <c r="BH24" i="5"/>
  <c r="BJ20" i="5"/>
  <c r="BH20" i="5"/>
  <c r="BJ16" i="5"/>
  <c r="BH16" i="5"/>
  <c r="BJ12" i="5"/>
  <c r="BH12" i="5"/>
  <c r="BH41" i="5"/>
  <c r="BJ41" i="5"/>
  <c r="BH37" i="5"/>
  <c r="BJ37" i="5"/>
  <c r="BH33" i="5"/>
  <c r="BJ33" i="5"/>
  <c r="BH29" i="5"/>
  <c r="BJ29" i="5"/>
  <c r="BH23" i="5"/>
  <c r="BJ23" i="5"/>
  <c r="BH19" i="5"/>
  <c r="BJ19" i="5"/>
  <c r="BH15" i="5"/>
  <c r="BJ15" i="5"/>
  <c r="BH11" i="5"/>
  <c r="BJ11" i="5"/>
  <c r="M32" i="5"/>
  <c r="R32" i="5"/>
  <c r="W32" i="5"/>
  <c r="AB32" i="5"/>
  <c r="AG32" i="5"/>
  <c r="AD32" i="5" s="1"/>
  <c r="AL32" i="5"/>
  <c r="AQ32" i="5"/>
  <c r="AV32" i="5"/>
  <c r="BA32" i="5"/>
  <c r="BF32" i="5"/>
  <c r="BP32" i="5"/>
  <c r="AU32" i="5" l="1"/>
  <c r="AS32" i="5"/>
  <c r="Y32" i="5"/>
  <c r="AA32" i="5"/>
  <c r="T32" i="5"/>
  <c r="V32" i="5"/>
  <c r="O32" i="5"/>
  <c r="Q32" i="5"/>
  <c r="J32" i="5"/>
  <c r="L32" i="5"/>
  <c r="AI32" i="5"/>
  <c r="AK32" i="5"/>
  <c r="AN32" i="5"/>
  <c r="AP32" i="5"/>
  <c r="AX32" i="5"/>
  <c r="AZ32" i="5"/>
  <c r="BE32" i="5"/>
  <c r="BC32" i="5"/>
  <c r="BM32" i="5"/>
  <c r="BO32" i="5"/>
  <c r="AF32" i="5"/>
  <c r="Q5" i="1"/>
  <c r="V5" i="1"/>
  <c r="AA5" i="1"/>
  <c r="AF5" i="1"/>
  <c r="AK5" i="1"/>
  <c r="AP5" i="1"/>
  <c r="AZ5" i="1"/>
  <c r="BE5" i="1"/>
  <c r="BJ5" i="1"/>
  <c r="BO5" i="1"/>
  <c r="Q6" i="1"/>
  <c r="V6" i="1"/>
  <c r="AA6" i="1"/>
  <c r="AK6" i="1"/>
  <c r="AP6" i="1"/>
  <c r="AU6" i="1"/>
  <c r="AT6" i="1" s="1"/>
  <c r="AZ6" i="1"/>
  <c r="BE6" i="1"/>
  <c r="BJ6" i="1"/>
  <c r="BO6" i="1"/>
  <c r="Q7" i="1"/>
  <c r="V7" i="1"/>
  <c r="AA7" i="1"/>
  <c r="AF7" i="1"/>
  <c r="AK7" i="1"/>
  <c r="AP7" i="1"/>
  <c r="AU7" i="1"/>
  <c r="AT7" i="1" s="1"/>
  <c r="AZ7" i="1"/>
  <c r="BE7" i="1"/>
  <c r="BJ7" i="1"/>
  <c r="BO7" i="1"/>
  <c r="Q8" i="1"/>
  <c r="V8" i="1"/>
  <c r="AA8" i="1"/>
  <c r="AF8" i="1"/>
  <c r="AK8" i="1"/>
  <c r="AP8" i="1"/>
  <c r="AU8" i="1"/>
  <c r="AT8" i="1" s="1"/>
  <c r="AZ8" i="1"/>
  <c r="BE8" i="1"/>
  <c r="BJ8" i="1"/>
  <c r="BO8" i="1"/>
  <c r="Q9" i="1"/>
  <c r="V9" i="1"/>
  <c r="AA9" i="1"/>
  <c r="AF9" i="1"/>
  <c r="AK9" i="1"/>
  <c r="AP9" i="1"/>
  <c r="AU9" i="1"/>
  <c r="AT9" i="1" s="1"/>
  <c r="AZ9" i="1"/>
  <c r="BE9" i="1"/>
  <c r="BJ9" i="1"/>
  <c r="Q10" i="1"/>
  <c r="V10" i="1"/>
  <c r="AA10" i="1"/>
  <c r="AF10" i="1"/>
  <c r="AK10" i="1"/>
  <c r="AP10" i="1"/>
  <c r="AU10" i="1"/>
  <c r="AT10" i="1" s="1"/>
  <c r="AZ10" i="1"/>
  <c r="BE10" i="1"/>
  <c r="BJ10" i="1"/>
  <c r="BO10" i="1"/>
  <c r="Q11" i="1"/>
  <c r="V11" i="1"/>
  <c r="AA11" i="1"/>
  <c r="AF11" i="1"/>
  <c r="AK11" i="1"/>
  <c r="AP11" i="1"/>
  <c r="AU11" i="1"/>
  <c r="AT11" i="1" s="1"/>
  <c r="AZ11" i="1"/>
  <c r="BE11" i="1"/>
  <c r="BJ11" i="1"/>
  <c r="BO11" i="1"/>
  <c r="Q12" i="1"/>
  <c r="V12" i="1"/>
  <c r="AA12" i="1"/>
  <c r="AF12" i="1"/>
  <c r="AK12" i="1"/>
  <c r="AP12" i="1"/>
  <c r="AU12" i="1"/>
  <c r="AT12" i="1" s="1"/>
  <c r="AZ12" i="1"/>
  <c r="BE12" i="1"/>
  <c r="BJ12" i="1"/>
  <c r="BO12" i="1"/>
  <c r="Q13" i="1"/>
  <c r="V13" i="1"/>
  <c r="AA13" i="1"/>
  <c r="AF13" i="1"/>
  <c r="AK13" i="1"/>
  <c r="AP13" i="1"/>
  <c r="AU13" i="1"/>
  <c r="AT13" i="1" s="1"/>
  <c r="AZ13" i="1"/>
  <c r="BE13" i="1"/>
  <c r="BJ13" i="1"/>
  <c r="BO13" i="1"/>
  <c r="Q14" i="1"/>
  <c r="V14" i="1"/>
  <c r="AA14" i="1"/>
  <c r="AF14" i="1"/>
  <c r="AK14" i="1"/>
  <c r="AP14" i="1"/>
  <c r="AU14" i="1"/>
  <c r="AT14" i="1" s="1"/>
  <c r="AZ14" i="1"/>
  <c r="BE14" i="1"/>
  <c r="BJ14" i="1"/>
  <c r="BO14" i="1"/>
  <c r="M15" i="1"/>
  <c r="O15" i="1"/>
  <c r="R15" i="1"/>
  <c r="T15" i="1"/>
  <c r="W15" i="1"/>
  <c r="Y15" i="1"/>
  <c r="AB15" i="1"/>
  <c r="AD15" i="1"/>
  <c r="AG15" i="1"/>
  <c r="AI15" i="1"/>
  <c r="AL15" i="1"/>
  <c r="AN15" i="1"/>
  <c r="AQ15" i="1"/>
  <c r="AS15" i="1"/>
  <c r="AV15" i="1"/>
  <c r="AX15" i="1"/>
  <c r="BA15" i="1"/>
  <c r="BC15" i="1"/>
  <c r="BF15" i="1"/>
  <c r="BH15" i="1"/>
  <c r="BK15" i="1"/>
  <c r="BM15" i="1"/>
  <c r="Q16" i="1"/>
  <c r="V16" i="1"/>
  <c r="AA16" i="1"/>
  <c r="AF16" i="1"/>
  <c r="AP16" i="1"/>
  <c r="AU16" i="1"/>
  <c r="AT16" i="1" s="1"/>
  <c r="AZ16" i="1"/>
  <c r="BE16" i="1"/>
  <c r="BJ16" i="1"/>
  <c r="BO16" i="1"/>
  <c r="Q17" i="1"/>
  <c r="V17" i="1"/>
  <c r="AA17" i="1"/>
  <c r="AF17" i="1"/>
  <c r="AK17" i="1"/>
  <c r="AP17" i="1"/>
  <c r="AU17" i="1"/>
  <c r="AT17" i="1" s="1"/>
  <c r="AZ17" i="1"/>
  <c r="BE17" i="1"/>
  <c r="BJ17" i="1"/>
  <c r="BO17" i="1"/>
  <c r="Q18" i="1"/>
  <c r="V18" i="1"/>
  <c r="AA18" i="1"/>
  <c r="AF18" i="1"/>
  <c r="AK18" i="1"/>
  <c r="AP18" i="1"/>
  <c r="AU18" i="1"/>
  <c r="AT18" i="1" s="1"/>
  <c r="AZ18" i="1"/>
  <c r="BE18" i="1"/>
  <c r="BJ18" i="1"/>
  <c r="BO18" i="1"/>
  <c r="Q19" i="1"/>
  <c r="V19" i="1"/>
  <c r="AA19" i="1"/>
  <c r="AF19" i="1"/>
  <c r="AK19" i="1"/>
  <c r="AP19" i="1"/>
  <c r="AU19" i="1"/>
  <c r="AT19" i="1" s="1"/>
  <c r="AZ19" i="1"/>
  <c r="BE19" i="1"/>
  <c r="BJ19" i="1"/>
  <c r="BO19" i="1"/>
  <c r="Q20" i="1"/>
  <c r="V20" i="1"/>
  <c r="AA20" i="1"/>
  <c r="AF20" i="1"/>
  <c r="AK20" i="1"/>
  <c r="AP20" i="1"/>
  <c r="AU20" i="1"/>
  <c r="AT20" i="1" s="1"/>
  <c r="AZ20" i="1"/>
  <c r="BE20" i="1"/>
  <c r="BJ20" i="1"/>
  <c r="BO20" i="1"/>
  <c r="Q21" i="1"/>
  <c r="V21" i="1"/>
  <c r="AA21" i="1"/>
  <c r="AF21" i="1"/>
  <c r="AK21" i="1"/>
  <c r="AP21" i="1"/>
  <c r="AU21" i="1"/>
  <c r="AT21" i="1" s="1"/>
  <c r="AZ21" i="1"/>
  <c r="BE21" i="1"/>
  <c r="BJ21" i="1"/>
  <c r="BO21" i="1"/>
  <c r="Q22" i="1"/>
  <c r="V22" i="1"/>
  <c r="AA22" i="1"/>
  <c r="AF22" i="1"/>
  <c r="AK22" i="1"/>
  <c r="AP22" i="1"/>
  <c r="AU22" i="1"/>
  <c r="AT22" i="1" s="1"/>
  <c r="AZ22" i="1"/>
  <c r="BE22" i="1"/>
  <c r="BJ22" i="1"/>
  <c r="BO22" i="1"/>
  <c r="M23" i="1"/>
  <c r="O23" i="1"/>
  <c r="R23" i="1"/>
  <c r="T23" i="1"/>
  <c r="W23" i="1"/>
  <c r="Y23" i="1"/>
  <c r="AB23" i="1"/>
  <c r="AD23" i="1"/>
  <c r="AG23" i="1"/>
  <c r="AI23" i="1"/>
  <c r="AL23" i="1"/>
  <c r="AN23" i="1"/>
  <c r="AQ23" i="1"/>
  <c r="AS23" i="1"/>
  <c r="AV23" i="1"/>
  <c r="AX23" i="1"/>
  <c r="BA23" i="1"/>
  <c r="BC23" i="1"/>
  <c r="BF23" i="1"/>
  <c r="BH23" i="1"/>
  <c r="BK23" i="1"/>
  <c r="BM23" i="1"/>
  <c r="Q25" i="1"/>
  <c r="V25" i="1"/>
  <c r="AA25" i="1"/>
  <c r="AF25" i="1"/>
  <c r="AK25" i="1"/>
  <c r="AP25" i="1"/>
  <c r="AU25" i="1"/>
  <c r="AT25" i="1" s="1"/>
  <c r="AZ25" i="1"/>
  <c r="BE25" i="1"/>
  <c r="BJ25" i="1"/>
  <c r="BO25" i="1"/>
  <c r="M26" i="1"/>
  <c r="O26" i="1"/>
  <c r="R26" i="1"/>
  <c r="T26" i="1"/>
  <c r="W26" i="1"/>
  <c r="Y26" i="1"/>
  <c r="AB26" i="1"/>
  <c r="AD26" i="1"/>
  <c r="AG26" i="1"/>
  <c r="AI26" i="1"/>
  <c r="AL26" i="1"/>
  <c r="AN26" i="1"/>
  <c r="AQ26" i="1"/>
  <c r="AS26" i="1"/>
  <c r="AV26" i="1"/>
  <c r="AX26" i="1"/>
  <c r="BA26" i="1"/>
  <c r="BC26" i="1"/>
  <c r="BF26" i="1"/>
  <c r="BH26" i="1"/>
  <c r="BK26" i="1"/>
  <c r="BM26" i="1"/>
  <c r="Q27" i="1"/>
  <c r="V27" i="1"/>
  <c r="AA27" i="1"/>
  <c r="AF27" i="1"/>
  <c r="AK27" i="1"/>
  <c r="AP27" i="1"/>
  <c r="AU27" i="1"/>
  <c r="AT27" i="1" s="1"/>
  <c r="AZ27" i="1"/>
  <c r="BE27" i="1"/>
  <c r="BJ27" i="1"/>
  <c r="BO27" i="1"/>
  <c r="Q28" i="1"/>
  <c r="V28" i="1"/>
  <c r="AA28" i="1"/>
  <c r="AF28" i="1"/>
  <c r="AK28" i="1"/>
  <c r="AP28" i="1"/>
  <c r="AU28" i="1"/>
  <c r="AT28" i="1" s="1"/>
  <c r="AZ28" i="1"/>
  <c r="BE28" i="1"/>
  <c r="BJ28" i="1"/>
  <c r="BO28" i="1"/>
  <c r="Q29" i="1"/>
  <c r="V29" i="1"/>
  <c r="AA29" i="1"/>
  <c r="AF29" i="1"/>
  <c r="AK29" i="1"/>
  <c r="AP29" i="1"/>
  <c r="AU29" i="1"/>
  <c r="AT29" i="1" s="1"/>
  <c r="AZ29" i="1"/>
  <c r="BE29" i="1"/>
  <c r="BJ29" i="1"/>
  <c r="BO29" i="1"/>
  <c r="Q30" i="1"/>
  <c r="V30" i="1"/>
  <c r="AA30" i="1"/>
  <c r="AF30" i="1"/>
  <c r="AK30" i="1"/>
  <c r="AP30" i="1"/>
  <c r="AU30" i="1"/>
  <c r="AT30" i="1" s="1"/>
  <c r="AZ30" i="1"/>
  <c r="BE30" i="1"/>
  <c r="BJ30" i="1"/>
  <c r="BO30" i="1"/>
  <c r="M31" i="1"/>
  <c r="O31" i="1"/>
  <c r="R31" i="1"/>
  <c r="T31" i="1"/>
  <c r="W31" i="1"/>
  <c r="Y31" i="1"/>
  <c r="AB31" i="1"/>
  <c r="AD31" i="1"/>
  <c r="AG31" i="1"/>
  <c r="AI31" i="1"/>
  <c r="AL31" i="1"/>
  <c r="AN31" i="1"/>
  <c r="AQ31" i="1"/>
  <c r="AS31" i="1"/>
  <c r="AV31" i="1"/>
  <c r="AX31" i="1"/>
  <c r="BA31" i="1"/>
  <c r="BC31" i="1"/>
  <c r="BF31" i="1"/>
  <c r="BH31" i="1"/>
  <c r="BK31" i="1"/>
  <c r="BM31" i="1"/>
  <c r="Q32" i="1"/>
  <c r="V32" i="1"/>
  <c r="AA32" i="1"/>
  <c r="AF32" i="1"/>
  <c r="AK32" i="1"/>
  <c r="AP32" i="1"/>
  <c r="AU32" i="1"/>
  <c r="AT32" i="1" s="1"/>
  <c r="AZ32" i="1"/>
  <c r="BE32" i="1"/>
  <c r="BJ32" i="1"/>
  <c r="BO32" i="1"/>
  <c r="Q33" i="1"/>
  <c r="V33" i="1"/>
  <c r="AA33" i="1"/>
  <c r="AF33" i="1"/>
  <c r="AK33" i="1"/>
  <c r="AP33" i="1"/>
  <c r="AU33" i="1"/>
  <c r="AT33" i="1" s="1"/>
  <c r="AZ33" i="1"/>
  <c r="BE33" i="1"/>
  <c r="BJ33" i="1"/>
  <c r="BO33" i="1"/>
  <c r="Q34" i="1"/>
  <c r="V34" i="1"/>
  <c r="AA34" i="1"/>
  <c r="AF34" i="1"/>
  <c r="AK34" i="1"/>
  <c r="AP34" i="1"/>
  <c r="AU34" i="1"/>
  <c r="AT34" i="1" s="1"/>
  <c r="AZ34" i="1"/>
  <c r="BE34" i="1"/>
  <c r="BJ34" i="1"/>
  <c r="BO34" i="1"/>
  <c r="Q35" i="1"/>
  <c r="V35" i="1"/>
  <c r="AA35" i="1"/>
  <c r="AF35" i="1"/>
  <c r="AK35" i="1"/>
  <c r="AP35" i="1"/>
  <c r="AU35" i="1"/>
  <c r="AT35" i="1" s="1"/>
  <c r="AZ35" i="1"/>
  <c r="BE35" i="1"/>
  <c r="BJ35" i="1"/>
  <c r="BO35" i="1"/>
  <c r="M36" i="1"/>
  <c r="O36" i="1"/>
  <c r="R36" i="1"/>
  <c r="T36" i="1"/>
  <c r="W36" i="1"/>
  <c r="Y36" i="1"/>
  <c r="AB36" i="1"/>
  <c r="AD36" i="1"/>
  <c r="AG36" i="1"/>
  <c r="AI36" i="1"/>
  <c r="AL36" i="1"/>
  <c r="AN36" i="1"/>
  <c r="AQ36" i="1"/>
  <c r="AS36" i="1"/>
  <c r="AV36" i="1"/>
  <c r="AX36" i="1"/>
  <c r="BA36" i="1"/>
  <c r="BC36" i="1"/>
  <c r="BF36" i="1"/>
  <c r="BH36" i="1"/>
  <c r="BK36" i="1"/>
  <c r="BM36" i="1"/>
  <c r="BP29" i="1" l="1"/>
  <c r="BP18" i="1"/>
  <c r="BP9" i="1"/>
  <c r="BP30" i="1"/>
  <c r="BP19" i="1"/>
  <c r="BP20" i="1"/>
  <c r="BP10" i="1"/>
  <c r="BP21" i="1"/>
  <c r="BP11" i="1"/>
  <c r="BP32" i="1"/>
  <c r="BP22" i="1"/>
  <c r="BP12" i="1"/>
  <c r="BP33" i="1"/>
  <c r="BP13" i="1"/>
  <c r="BP34" i="1"/>
  <c r="BP14" i="1"/>
  <c r="BP35" i="1"/>
  <c r="BP25" i="1"/>
  <c r="BP5" i="1"/>
  <c r="BP6" i="1"/>
  <c r="BP27" i="1"/>
  <c r="BP16" i="1"/>
  <c r="BP7" i="1"/>
  <c r="BP28" i="1"/>
  <c r="BP17" i="1"/>
  <c r="BP8" i="1"/>
  <c r="P16" i="1"/>
  <c r="N16" i="1"/>
  <c r="AY12" i="1"/>
  <c r="AW12" i="1"/>
  <c r="BN5" i="1"/>
  <c r="BL5" i="1"/>
  <c r="AY33" i="1"/>
  <c r="AW33" i="1"/>
  <c r="X29" i="1"/>
  <c r="Z29" i="1"/>
  <c r="X18" i="1"/>
  <c r="Z18" i="1"/>
  <c r="BD14" i="1"/>
  <c r="BB14" i="1"/>
  <c r="Z9" i="1"/>
  <c r="X9" i="1"/>
  <c r="U35" i="1"/>
  <c r="S35" i="1"/>
  <c r="N34" i="1"/>
  <c r="P34" i="1"/>
  <c r="BL32" i="1"/>
  <c r="BN32" i="1"/>
  <c r="AY30" i="1"/>
  <c r="AW30" i="1"/>
  <c r="AM28" i="1"/>
  <c r="AO28" i="1"/>
  <c r="AJ27" i="1"/>
  <c r="AH27" i="1"/>
  <c r="S25" i="1"/>
  <c r="U25" i="1"/>
  <c r="BN22" i="1"/>
  <c r="BL22" i="1"/>
  <c r="BG21" i="1"/>
  <c r="BI21" i="1"/>
  <c r="BB20" i="1"/>
  <c r="BD20" i="1"/>
  <c r="AW19" i="1"/>
  <c r="AY19" i="1"/>
  <c r="AO17" i="1"/>
  <c r="AM17" i="1"/>
  <c r="AC16" i="1"/>
  <c r="AE16" i="1"/>
  <c r="N14" i="1"/>
  <c r="P14" i="1"/>
  <c r="BL12" i="1"/>
  <c r="BN12" i="1"/>
  <c r="BI11" i="1"/>
  <c r="BG11" i="1"/>
  <c r="BD10" i="1"/>
  <c r="BB10" i="1"/>
  <c r="AO8" i="1"/>
  <c r="AM8" i="1"/>
  <c r="AH7" i="1"/>
  <c r="AJ7" i="1"/>
  <c r="Z6" i="1"/>
  <c r="X6" i="1"/>
  <c r="N5" i="1"/>
  <c r="P5" i="1"/>
  <c r="P35" i="1"/>
  <c r="N35" i="1"/>
  <c r="P25" i="1"/>
  <c r="N25" i="1"/>
  <c r="BG22" i="1"/>
  <c r="BI22" i="1"/>
  <c r="BB21" i="1"/>
  <c r="BD21" i="1"/>
  <c r="AW20" i="1"/>
  <c r="AY20" i="1"/>
  <c r="AM18" i="1"/>
  <c r="AO18" i="1"/>
  <c r="AJ17" i="1"/>
  <c r="AH17" i="1"/>
  <c r="X16" i="1"/>
  <c r="Z16" i="1"/>
  <c r="BN13" i="1"/>
  <c r="BL13" i="1"/>
  <c r="BI12" i="1"/>
  <c r="BG12" i="1"/>
  <c r="BB11" i="1"/>
  <c r="BD11" i="1"/>
  <c r="AW10" i="1"/>
  <c r="AY10" i="1"/>
  <c r="AO9" i="1"/>
  <c r="AM9" i="1"/>
  <c r="AH8" i="1"/>
  <c r="AJ8" i="1"/>
  <c r="AC7" i="1"/>
  <c r="AE7" i="1"/>
  <c r="U6" i="1"/>
  <c r="S6" i="1"/>
  <c r="BL34" i="1"/>
  <c r="BN34" i="1"/>
  <c r="BI33" i="1"/>
  <c r="BG33" i="1"/>
  <c r="BD32" i="1"/>
  <c r="BB32" i="1"/>
  <c r="AO30" i="1"/>
  <c r="AM30" i="1"/>
  <c r="AJ29" i="1"/>
  <c r="AH29" i="1"/>
  <c r="AE28" i="1"/>
  <c r="AC28" i="1"/>
  <c r="Z27" i="1"/>
  <c r="X27" i="1"/>
  <c r="BB22" i="1"/>
  <c r="BD22" i="1"/>
  <c r="AW21" i="1"/>
  <c r="AY21" i="1"/>
  <c r="AO19" i="1"/>
  <c r="AM19" i="1"/>
  <c r="AJ18" i="1"/>
  <c r="AH18" i="1"/>
  <c r="AC17" i="1"/>
  <c r="AE17" i="1"/>
  <c r="U16" i="1"/>
  <c r="S16" i="1"/>
  <c r="BN14" i="1"/>
  <c r="BL14" i="1"/>
  <c r="BI13" i="1"/>
  <c r="BG13" i="1"/>
  <c r="BD12" i="1"/>
  <c r="BB12" i="1"/>
  <c r="AW11" i="1"/>
  <c r="AY11" i="1"/>
  <c r="AH9" i="1"/>
  <c r="AJ9" i="1"/>
  <c r="AC8" i="1"/>
  <c r="AE8" i="1"/>
  <c r="Z7" i="1"/>
  <c r="X7" i="1"/>
  <c r="N6" i="1"/>
  <c r="P6" i="1"/>
  <c r="U7" i="1"/>
  <c r="S7" i="1"/>
  <c r="AC30" i="1"/>
  <c r="AE30" i="1"/>
  <c r="S17" i="1"/>
  <c r="U17" i="1"/>
  <c r="AW13" i="1"/>
  <c r="AY13" i="1"/>
  <c r="BB35" i="1"/>
  <c r="BD35" i="1"/>
  <c r="AY34" i="1"/>
  <c r="AW34" i="1"/>
  <c r="AO32" i="1"/>
  <c r="AM32" i="1"/>
  <c r="X30" i="1"/>
  <c r="Z30" i="1"/>
  <c r="U29" i="1"/>
  <c r="S29" i="1"/>
  <c r="P28" i="1"/>
  <c r="N28" i="1"/>
  <c r="BD25" i="1"/>
  <c r="BB25" i="1"/>
  <c r="AM22" i="1"/>
  <c r="AO22" i="1"/>
  <c r="AH21" i="1"/>
  <c r="AJ21" i="1"/>
  <c r="AC20" i="1"/>
  <c r="AE20" i="1"/>
  <c r="Z19" i="1"/>
  <c r="X19" i="1"/>
  <c r="S18" i="1"/>
  <c r="U18" i="1"/>
  <c r="N17" i="1"/>
  <c r="P17" i="1"/>
  <c r="AY14" i="1"/>
  <c r="AW14" i="1"/>
  <c r="AM12" i="1"/>
  <c r="AO12" i="1"/>
  <c r="AH11" i="1"/>
  <c r="AJ11" i="1"/>
  <c r="AC10" i="1"/>
  <c r="AE10" i="1"/>
  <c r="S9" i="1"/>
  <c r="U9" i="1"/>
  <c r="P8" i="1"/>
  <c r="N8" i="1"/>
  <c r="BN6" i="1"/>
  <c r="BL6" i="1"/>
  <c r="BD5" i="1"/>
  <c r="BB5" i="1"/>
  <c r="BL33" i="1"/>
  <c r="BN33" i="1"/>
  <c r="BG34" i="1"/>
  <c r="BI34" i="1"/>
  <c r="U27" i="1"/>
  <c r="S27" i="1"/>
  <c r="AC18" i="1"/>
  <c r="AE18" i="1"/>
  <c r="BD13" i="1"/>
  <c r="BB13" i="1"/>
  <c r="AO10" i="1"/>
  <c r="AM10" i="1"/>
  <c r="U28" i="1"/>
  <c r="S28" i="1"/>
  <c r="AY35" i="1"/>
  <c r="AW35" i="1"/>
  <c r="AM33" i="1"/>
  <c r="AO33" i="1"/>
  <c r="AJ32" i="1"/>
  <c r="AH32" i="1"/>
  <c r="S30" i="1"/>
  <c r="U30" i="1"/>
  <c r="P29" i="1"/>
  <c r="N29" i="1"/>
  <c r="BN27" i="1"/>
  <c r="BL27" i="1"/>
  <c r="AW25" i="1"/>
  <c r="AY25" i="1"/>
  <c r="AH22" i="1"/>
  <c r="AJ22" i="1"/>
  <c r="AC21" i="1"/>
  <c r="AE21" i="1"/>
  <c r="X20" i="1"/>
  <c r="Z20" i="1"/>
  <c r="S19" i="1"/>
  <c r="U19" i="1"/>
  <c r="N18" i="1"/>
  <c r="P18" i="1"/>
  <c r="BN16" i="1"/>
  <c r="BL16" i="1"/>
  <c r="AM13" i="1"/>
  <c r="AO13" i="1"/>
  <c r="AJ12" i="1"/>
  <c r="AH12" i="1"/>
  <c r="AC11" i="1"/>
  <c r="AE11" i="1"/>
  <c r="X10" i="1"/>
  <c r="Z10" i="1"/>
  <c r="P9" i="1"/>
  <c r="N9" i="1"/>
  <c r="BN7" i="1"/>
  <c r="BL7" i="1"/>
  <c r="BI6" i="1"/>
  <c r="BG6" i="1"/>
  <c r="AW5" i="1"/>
  <c r="AY5" i="1"/>
  <c r="AJ28" i="1"/>
  <c r="AH28" i="1"/>
  <c r="BD33" i="1"/>
  <c r="BB33" i="1"/>
  <c r="AO20" i="1"/>
  <c r="AM20" i="1"/>
  <c r="AM21" i="1"/>
  <c r="AO21" i="1"/>
  <c r="N7" i="1"/>
  <c r="P7" i="1"/>
  <c r="AM34" i="1"/>
  <c r="AO34" i="1"/>
  <c r="AJ33" i="1"/>
  <c r="AH33" i="1"/>
  <c r="AC32" i="1"/>
  <c r="AE32" i="1"/>
  <c r="N30" i="1"/>
  <c r="P30" i="1"/>
  <c r="BN28" i="1"/>
  <c r="BL28" i="1"/>
  <c r="BG27" i="1"/>
  <c r="BI27" i="1"/>
  <c r="AC22" i="1"/>
  <c r="AE22" i="1"/>
  <c r="Z21" i="1"/>
  <c r="X21" i="1"/>
  <c r="S20" i="1"/>
  <c r="U20" i="1"/>
  <c r="N19" i="1"/>
  <c r="P19" i="1"/>
  <c r="BL17" i="1"/>
  <c r="BN17" i="1"/>
  <c r="BI16" i="1"/>
  <c r="BG16" i="1"/>
  <c r="AO14" i="1"/>
  <c r="AM14" i="1"/>
  <c r="AJ13" i="1"/>
  <c r="AH13" i="1"/>
  <c r="AC12" i="1"/>
  <c r="AE12" i="1"/>
  <c r="X11" i="1"/>
  <c r="Z11" i="1"/>
  <c r="U10" i="1"/>
  <c r="S10" i="1"/>
  <c r="BN8" i="1"/>
  <c r="BL8" i="1"/>
  <c r="BI7" i="1"/>
  <c r="BG7" i="1"/>
  <c r="BB6" i="1"/>
  <c r="BD6" i="1"/>
  <c r="AM5" i="1"/>
  <c r="AO5" i="1"/>
  <c r="AE27" i="1"/>
  <c r="AC27" i="1"/>
  <c r="AY32" i="1"/>
  <c r="AW32" i="1"/>
  <c r="BL25" i="1"/>
  <c r="BN25" i="1"/>
  <c r="X17" i="1"/>
  <c r="Z17" i="1"/>
  <c r="AC9" i="1"/>
  <c r="AE9" i="1"/>
  <c r="BD34" i="1"/>
  <c r="BB34" i="1"/>
  <c r="BI5" i="1"/>
  <c r="BG5" i="1"/>
  <c r="AM35" i="1"/>
  <c r="AO35" i="1"/>
  <c r="AJ34" i="1"/>
  <c r="AH34" i="1"/>
  <c r="AC33" i="1"/>
  <c r="AE33" i="1"/>
  <c r="X32" i="1"/>
  <c r="Z32" i="1"/>
  <c r="BN29" i="1"/>
  <c r="BL29" i="1"/>
  <c r="BG28" i="1"/>
  <c r="BI28" i="1"/>
  <c r="BD27" i="1"/>
  <c r="BB27" i="1"/>
  <c r="AO25" i="1"/>
  <c r="AM25" i="1"/>
  <c r="Z22" i="1"/>
  <c r="X22" i="1"/>
  <c r="S21" i="1"/>
  <c r="U21" i="1"/>
  <c r="N20" i="1"/>
  <c r="P20" i="1"/>
  <c r="BL18" i="1"/>
  <c r="BN18" i="1"/>
  <c r="BI17" i="1"/>
  <c r="BG17" i="1"/>
  <c r="BD16" i="1"/>
  <c r="BB16" i="1"/>
  <c r="AJ14" i="1"/>
  <c r="AH14" i="1"/>
  <c r="AC13" i="1"/>
  <c r="AE13" i="1"/>
  <c r="X12" i="1"/>
  <c r="Z12" i="1"/>
  <c r="S11" i="1"/>
  <c r="U11" i="1"/>
  <c r="P10" i="1"/>
  <c r="N10" i="1"/>
  <c r="BI8" i="1"/>
  <c r="BG8" i="1"/>
  <c r="BB7" i="1"/>
  <c r="BD7" i="1"/>
  <c r="AW6" i="1"/>
  <c r="AY6" i="1"/>
  <c r="AJ5" i="1"/>
  <c r="AH5" i="1"/>
  <c r="AJ30" i="1"/>
  <c r="AH30" i="1"/>
  <c r="AW22" i="1"/>
  <c r="AY22" i="1"/>
  <c r="BI14" i="1"/>
  <c r="BG14" i="1"/>
  <c r="BG35" i="1"/>
  <c r="BI35" i="1"/>
  <c r="P27" i="1"/>
  <c r="N27" i="1"/>
  <c r="AH20" i="1"/>
  <c r="AJ20" i="1"/>
  <c r="AJ10" i="1"/>
  <c r="AH10" i="1"/>
  <c r="AH35" i="1"/>
  <c r="AJ35" i="1"/>
  <c r="AC34" i="1"/>
  <c r="AE34" i="1"/>
  <c r="X33" i="1"/>
  <c r="Z33" i="1"/>
  <c r="S32" i="1"/>
  <c r="U32" i="1"/>
  <c r="BN30" i="1"/>
  <c r="BL30" i="1"/>
  <c r="BG29" i="1"/>
  <c r="BI29" i="1"/>
  <c r="BB28" i="1"/>
  <c r="BD28" i="1"/>
  <c r="AW27" i="1"/>
  <c r="AY27" i="1"/>
  <c r="AJ25" i="1"/>
  <c r="AH25" i="1"/>
  <c r="S22" i="1"/>
  <c r="U22" i="1"/>
  <c r="P21" i="1"/>
  <c r="N21" i="1"/>
  <c r="BN19" i="1"/>
  <c r="BL19" i="1"/>
  <c r="BI18" i="1"/>
  <c r="BG18" i="1"/>
  <c r="BD17" i="1"/>
  <c r="BB17" i="1"/>
  <c r="AY16" i="1"/>
  <c r="AW16" i="1"/>
  <c r="AC14" i="1"/>
  <c r="AE14" i="1"/>
  <c r="X13" i="1"/>
  <c r="Z13" i="1"/>
  <c r="U12" i="1"/>
  <c r="S12" i="1"/>
  <c r="P11" i="1"/>
  <c r="N11" i="1"/>
  <c r="BI9" i="1"/>
  <c r="BG9" i="1"/>
  <c r="BB8" i="1"/>
  <c r="BD8" i="1"/>
  <c r="AW7" i="1"/>
  <c r="AY7" i="1"/>
  <c r="AE5" i="1"/>
  <c r="AC5" i="1"/>
  <c r="BG32" i="1"/>
  <c r="BI32" i="1"/>
  <c r="X28" i="1"/>
  <c r="Z28" i="1"/>
  <c r="AH19" i="1"/>
  <c r="AJ19" i="1"/>
  <c r="X8" i="1"/>
  <c r="Z8" i="1"/>
  <c r="BG25" i="1"/>
  <c r="BI25" i="1"/>
  <c r="S8" i="1"/>
  <c r="U8" i="1"/>
  <c r="AC35" i="1"/>
  <c r="AE35" i="1"/>
  <c r="X34" i="1"/>
  <c r="Z34" i="1"/>
  <c r="U33" i="1"/>
  <c r="S33" i="1"/>
  <c r="N32" i="1"/>
  <c r="P32" i="1"/>
  <c r="BI30" i="1"/>
  <c r="BG30" i="1"/>
  <c r="BD29" i="1"/>
  <c r="BB29" i="1"/>
  <c r="AY28" i="1"/>
  <c r="AW28" i="1"/>
  <c r="BB26" i="1"/>
  <c r="AC25" i="1"/>
  <c r="AE25" i="1"/>
  <c r="P22" i="1"/>
  <c r="N22" i="1"/>
  <c r="BN20" i="1"/>
  <c r="BL20" i="1"/>
  <c r="BI19" i="1"/>
  <c r="BG19" i="1"/>
  <c r="BD18" i="1"/>
  <c r="BB18" i="1"/>
  <c r="AW17" i="1"/>
  <c r="AY17" i="1"/>
  <c r="X14" i="1"/>
  <c r="Z14" i="1"/>
  <c r="U13" i="1"/>
  <c r="S13" i="1"/>
  <c r="P12" i="1"/>
  <c r="N12" i="1"/>
  <c r="BN10" i="1"/>
  <c r="BL10" i="1"/>
  <c r="BB9" i="1"/>
  <c r="BD9" i="1"/>
  <c r="AW8" i="1"/>
  <c r="AY8" i="1"/>
  <c r="AM6" i="1"/>
  <c r="AO6" i="1"/>
  <c r="X5" i="1"/>
  <c r="Z5" i="1"/>
  <c r="AM29" i="1"/>
  <c r="AO29" i="1"/>
  <c r="BN35" i="1"/>
  <c r="BL35" i="1"/>
  <c r="AC29" i="1"/>
  <c r="AE29" i="1"/>
  <c r="AC19" i="1"/>
  <c r="AE19" i="1"/>
  <c r="AO11" i="1"/>
  <c r="AM11" i="1"/>
  <c r="Z35" i="1"/>
  <c r="X35" i="1"/>
  <c r="U34" i="1"/>
  <c r="S34" i="1"/>
  <c r="N33" i="1"/>
  <c r="P33" i="1"/>
  <c r="BD30" i="1"/>
  <c r="BB30" i="1"/>
  <c r="AY29" i="1"/>
  <c r="AW29" i="1"/>
  <c r="AM27" i="1"/>
  <c r="AO27" i="1"/>
  <c r="X25" i="1"/>
  <c r="Z25" i="1"/>
  <c r="BN21" i="1"/>
  <c r="BL21" i="1"/>
  <c r="BI20" i="1"/>
  <c r="BG20" i="1"/>
  <c r="BB19" i="1"/>
  <c r="BD19" i="1"/>
  <c r="AY18" i="1"/>
  <c r="AW18" i="1"/>
  <c r="AO16" i="1"/>
  <c r="AM16" i="1"/>
  <c r="U14" i="1"/>
  <c r="S14" i="1"/>
  <c r="P13" i="1"/>
  <c r="N13" i="1"/>
  <c r="BN11" i="1"/>
  <c r="BL11" i="1"/>
  <c r="BG10" i="1"/>
  <c r="BI10" i="1"/>
  <c r="AW9" i="1"/>
  <c r="AY9" i="1"/>
  <c r="AM7" i="1"/>
  <c r="AO7" i="1"/>
  <c r="AH6" i="1"/>
  <c r="AJ6" i="1"/>
  <c r="U5" i="1"/>
  <c r="S5" i="1"/>
  <c r="AR8" i="1"/>
  <c r="AR12" i="1"/>
  <c r="AR9" i="1"/>
  <c r="AR13" i="1"/>
  <c r="AR6" i="1"/>
  <c r="AR11" i="1"/>
  <c r="AR14" i="1"/>
  <c r="AR10" i="1"/>
  <c r="AR7" i="1"/>
  <c r="AR32" i="1"/>
  <c r="AR33" i="1"/>
  <c r="AR34" i="1"/>
  <c r="AR35" i="1"/>
  <c r="AR30" i="1"/>
  <c r="AR27" i="1"/>
  <c r="AR29" i="1"/>
  <c r="AR28" i="1"/>
  <c r="AR25" i="1"/>
  <c r="AR22" i="1"/>
  <c r="AR18" i="1"/>
  <c r="AR19" i="1"/>
  <c r="AR20" i="1"/>
  <c r="AR16" i="1"/>
  <c r="AR21" i="1"/>
  <c r="AR17" i="1"/>
  <c r="O37" i="1"/>
  <c r="AX37" i="1"/>
  <c r="BA37" i="1"/>
  <c r="AD37" i="1"/>
  <c r="BC24" i="1"/>
  <c r="BC38" i="1" s="1"/>
  <c r="BO31" i="1"/>
  <c r="BL31" i="1" s="1"/>
  <c r="AL37" i="1"/>
  <c r="BJ26" i="1"/>
  <c r="BI26" i="1" s="1"/>
  <c r="AS24" i="1"/>
  <c r="AS38" i="1" s="1"/>
  <c r="O24" i="1"/>
  <c r="O38" i="1" s="1"/>
  <c r="BK37" i="1"/>
  <c r="W37" i="1"/>
  <c r="BK24" i="1"/>
  <c r="W24" i="1"/>
  <c r="W38" i="1" s="1"/>
  <c r="Y37" i="1"/>
  <c r="BC37" i="1"/>
  <c r="AX24" i="1"/>
  <c r="AX38" i="1" s="1"/>
  <c r="AL24" i="1"/>
  <c r="AL38" i="1" s="1"/>
  <c r="R24" i="1"/>
  <c r="R38" i="1" s="1"/>
  <c r="BJ15" i="1"/>
  <c r="BI15" i="1" s="1"/>
  <c r="AI24" i="1"/>
  <c r="AI38" i="1" s="1"/>
  <c r="AZ31" i="1"/>
  <c r="AW31" i="1" s="1"/>
  <c r="AZ36" i="1"/>
  <c r="AW36" i="1" s="1"/>
  <c r="AZ26" i="1"/>
  <c r="AY26" i="1" s="1"/>
  <c r="AA26" i="1"/>
  <c r="Z26" i="1" s="1"/>
  <c r="AK23" i="1"/>
  <c r="AH23" i="1" s="1"/>
  <c r="AZ15" i="1"/>
  <c r="AW15" i="1" s="1"/>
  <c r="AU15" i="1"/>
  <c r="AR15" i="1" s="1"/>
  <c r="BA24" i="1"/>
  <c r="BA38" i="1" s="1"/>
  <c r="AK36" i="1"/>
  <c r="AJ36" i="1" s="1"/>
  <c r="AI37" i="1"/>
  <c r="AQ24" i="1"/>
  <c r="AQ38" i="1" s="1"/>
  <c r="BO15" i="1"/>
  <c r="BN15" i="1" s="1"/>
  <c r="AF36" i="1"/>
  <c r="AC36" i="1" s="1"/>
  <c r="BE31" i="1"/>
  <c r="BD31" i="1" s="1"/>
  <c r="BO26" i="1"/>
  <c r="BN26" i="1" s="1"/>
  <c r="AU26" i="1"/>
  <c r="AT26" i="1" s="1"/>
  <c r="AP26" i="1"/>
  <c r="AM26" i="1" s="1"/>
  <c r="AP15" i="1"/>
  <c r="AM15" i="1" s="1"/>
  <c r="BM37" i="1"/>
  <c r="AA15" i="1"/>
  <c r="Z15" i="1" s="1"/>
  <c r="AS37" i="1"/>
  <c r="AF15" i="1"/>
  <c r="AC15" i="1" s="1"/>
  <c r="M37" i="1"/>
  <c r="Q31" i="1"/>
  <c r="N31" i="1" s="1"/>
  <c r="M24" i="1"/>
  <c r="M38" i="1" s="1"/>
  <c r="AP36" i="1"/>
  <c r="AO36" i="1" s="1"/>
  <c r="BO36" i="1"/>
  <c r="BL36" i="1" s="1"/>
  <c r="AG37" i="1"/>
  <c r="BE36" i="1"/>
  <c r="BJ36" i="1"/>
  <c r="BI36" i="1" s="1"/>
  <c r="AV37" i="1"/>
  <c r="AA31" i="1"/>
  <c r="BJ31" i="1"/>
  <c r="AK31" i="1"/>
  <c r="AD24" i="1"/>
  <c r="AP23" i="1"/>
  <c r="BF37" i="1"/>
  <c r="R37" i="1"/>
  <c r="V36" i="1"/>
  <c r="U36" i="1" s="1"/>
  <c r="Q36" i="1"/>
  <c r="AA36" i="1"/>
  <c r="AF31" i="1"/>
  <c r="AF26" i="1"/>
  <c r="AE26" i="1" s="1"/>
  <c r="BF24" i="1"/>
  <c r="AU36" i="1"/>
  <c r="AQ37" i="1"/>
  <c r="V31" i="1"/>
  <c r="Y24" i="1"/>
  <c r="AN37" i="1"/>
  <c r="AP31" i="1"/>
  <c r="AU31" i="1"/>
  <c r="AN24" i="1"/>
  <c r="AZ23" i="1"/>
  <c r="AW23" i="1" s="1"/>
  <c r="BB31" i="1"/>
  <c r="T37" i="1"/>
  <c r="V26" i="1"/>
  <c r="S26" i="1" s="1"/>
  <c r="BE26" i="1"/>
  <c r="BD26" i="1" s="1"/>
  <c r="Q26" i="1"/>
  <c r="N26" i="1" s="1"/>
  <c r="BM24" i="1"/>
  <c r="AG24" i="1"/>
  <c r="BJ23" i="1"/>
  <c r="BG23" i="1" s="1"/>
  <c r="BE23" i="1"/>
  <c r="AA23" i="1"/>
  <c r="X23" i="1" s="1"/>
  <c r="AU23" i="1"/>
  <c r="AV24" i="1"/>
  <c r="AB24" i="1"/>
  <c r="T24" i="1"/>
  <c r="BH37" i="1"/>
  <c r="AB37" i="1"/>
  <c r="AK26" i="1"/>
  <c r="AF23" i="1"/>
  <c r="AC23" i="1" s="1"/>
  <c r="V23" i="1"/>
  <c r="U23" i="1" s="1"/>
  <c r="Q23" i="1"/>
  <c r="BO23" i="1"/>
  <c r="BH24" i="1"/>
  <c r="V15" i="1"/>
  <c r="U15" i="1" s="1"/>
  <c r="AK15" i="1"/>
  <c r="BE15" i="1"/>
  <c r="Q15" i="1"/>
  <c r="BG15" i="1" l="1"/>
  <c r="BK38" i="1"/>
  <c r="BN31" i="1"/>
  <c r="BG26" i="1"/>
  <c r="AC26" i="1"/>
  <c r="AT15" i="1"/>
  <c r="AR26" i="1"/>
  <c r="AJ23" i="1"/>
  <c r="X26" i="1"/>
  <c r="AO26" i="1"/>
  <c r="AY15" i="1"/>
  <c r="AZ24" i="1"/>
  <c r="AZ38" i="1" s="1"/>
  <c r="AY38" i="1" s="1"/>
  <c r="AY23" i="1"/>
  <c r="Q37" i="1"/>
  <c r="N37" i="1" s="1"/>
  <c r="AE36" i="1"/>
  <c r="AF24" i="1"/>
  <c r="AF38" i="1" s="1"/>
  <c r="AE15" i="1"/>
  <c r="BL15" i="1"/>
  <c r="AU37" i="1"/>
  <c r="AT37" i="1" s="1"/>
  <c r="AY31" i="1"/>
  <c r="BN36" i="1"/>
  <c r="AY36" i="1"/>
  <c r="AW26" i="1"/>
  <c r="AZ37" i="1"/>
  <c r="AY37" i="1" s="1"/>
  <c r="AA24" i="1"/>
  <c r="AA38" i="1" s="1"/>
  <c r="X38" i="1" s="1"/>
  <c r="BL26" i="1"/>
  <c r="AO15" i="1"/>
  <c r="S23" i="1"/>
  <c r="S15" i="1"/>
  <c r="X15" i="1"/>
  <c r="AP24" i="1"/>
  <c r="AM24" i="1" s="1"/>
  <c r="BG36" i="1"/>
  <c r="AH36" i="1"/>
  <c r="P31" i="1"/>
  <c r="BB15" i="1"/>
  <c r="BE24" i="1"/>
  <c r="AM31" i="1"/>
  <c r="AP37" i="1"/>
  <c r="AM37" i="1" s="1"/>
  <c r="Y38" i="1"/>
  <c r="BF38" i="1"/>
  <c r="AF37" i="1"/>
  <c r="AE37" i="1" s="1"/>
  <c r="AC31" i="1"/>
  <c r="AE31" i="1"/>
  <c r="AT31" i="1"/>
  <c r="AD38" i="1"/>
  <c r="AK37" i="1"/>
  <c r="AJ37" i="1" s="1"/>
  <c r="AJ31" i="1"/>
  <c r="V24" i="1"/>
  <c r="U24" i="1" s="1"/>
  <c r="BH38" i="1"/>
  <c r="N23" i="1"/>
  <c r="P23" i="1"/>
  <c r="T38" i="1"/>
  <c r="BD15" i="1"/>
  <c r="AM23" i="1"/>
  <c r="AG38" i="1"/>
  <c r="AM36" i="1"/>
  <c r="AO31" i="1"/>
  <c r="Z23" i="1"/>
  <c r="P26" i="1"/>
  <c r="P36" i="1"/>
  <c r="N36" i="1"/>
  <c r="AE23" i="1"/>
  <c r="BE37" i="1"/>
  <c r="BB36" i="1"/>
  <c r="BD36" i="1"/>
  <c r="AV38" i="1"/>
  <c r="N15" i="1"/>
  <c r="Q24" i="1"/>
  <c r="BL23" i="1"/>
  <c r="BO24" i="1"/>
  <c r="BN24" i="1" s="1"/>
  <c r="AH26" i="1"/>
  <c r="AJ26" i="1"/>
  <c r="BD23" i="1"/>
  <c r="BB23" i="1"/>
  <c r="AO23" i="1"/>
  <c r="BN23" i="1"/>
  <c r="AR31" i="1"/>
  <c r="AR36" i="1"/>
  <c r="AT36" i="1"/>
  <c r="X36" i="1"/>
  <c r="Z36" i="1"/>
  <c r="BJ37" i="1"/>
  <c r="BG37" i="1" s="1"/>
  <c r="BG31" i="1"/>
  <c r="BI31" i="1"/>
  <c r="AA37" i="1"/>
  <c r="X31" i="1"/>
  <c r="S36" i="1"/>
  <c r="BO37" i="1"/>
  <c r="AH31" i="1"/>
  <c r="AT23" i="1"/>
  <c r="AU24" i="1"/>
  <c r="AR23" i="1"/>
  <c r="AH15" i="1"/>
  <c r="AK24" i="1"/>
  <c r="AK38" i="1" s="1"/>
  <c r="AJ15" i="1"/>
  <c r="AB38" i="1"/>
  <c r="BJ24" i="1"/>
  <c r="BJ38" i="1" s="1"/>
  <c r="BI23" i="1"/>
  <c r="BM38" i="1"/>
  <c r="Z31" i="1"/>
  <c r="P15" i="1"/>
  <c r="AN38" i="1"/>
  <c r="U26" i="1"/>
  <c r="V37" i="1"/>
  <c r="S37" i="1" s="1"/>
  <c r="S31" i="1"/>
  <c r="U31" i="1"/>
  <c r="AE24" i="1" l="1"/>
  <c r="AC38" i="1"/>
  <c r="AW38" i="1"/>
  <c r="AC24" i="1"/>
  <c r="AW24" i="1"/>
  <c r="P37" i="1"/>
  <c r="AE38" i="1"/>
  <c r="AY24" i="1"/>
  <c r="Z38" i="1"/>
  <c r="X24" i="1"/>
  <c r="Z24" i="1"/>
  <c r="AP38" i="1"/>
  <c r="AM38" i="1" s="1"/>
  <c r="BI37" i="1"/>
  <c r="AC37" i="1"/>
  <c r="AR37" i="1"/>
  <c r="AW37" i="1"/>
  <c r="U37" i="1"/>
  <c r="BI38" i="1"/>
  <c r="BG38" i="1"/>
  <c r="AO24" i="1"/>
  <c r="AH37" i="1"/>
  <c r="AJ38" i="1"/>
  <c r="AJ24" i="1"/>
  <c r="BO38" i="1"/>
  <c r="BL38" i="1" s="1"/>
  <c r="BL24" i="1"/>
  <c r="AH24" i="1"/>
  <c r="Z37" i="1"/>
  <c r="X37" i="1"/>
  <c r="AO37" i="1"/>
  <c r="BD37" i="1"/>
  <c r="BB37" i="1"/>
  <c r="BI24" i="1"/>
  <c r="BN37" i="1"/>
  <c r="BL37" i="1"/>
  <c r="Q38" i="1"/>
  <c r="N24" i="1"/>
  <c r="P24" i="1"/>
  <c r="V38" i="1"/>
  <c r="S38" i="1" s="1"/>
  <c r="S24" i="1"/>
  <c r="BE38" i="1"/>
  <c r="BD24" i="1"/>
  <c r="BB24" i="1"/>
  <c r="AU38" i="1"/>
  <c r="AT24" i="1"/>
  <c r="AR24" i="1"/>
  <c r="BG24" i="1"/>
  <c r="AO38" i="1" l="1"/>
  <c r="BN38" i="1"/>
  <c r="AH38" i="1"/>
  <c r="P38" i="1"/>
  <c r="N38" i="1"/>
  <c r="U38" i="1"/>
  <c r="AR38" i="1"/>
  <c r="AT38" i="1"/>
  <c r="BD38" i="1"/>
  <c r="BB38" i="1"/>
  <c r="BA23" i="5" l="1"/>
  <c r="BA24" i="5"/>
  <c r="BA25" i="5"/>
  <c r="AZ25" i="5" l="1"/>
  <c r="AX25" i="5"/>
  <c r="AZ24" i="5"/>
  <c r="AX24" i="5"/>
  <c r="AZ23" i="5"/>
  <c r="AX23" i="5"/>
  <c r="AV23" i="5"/>
  <c r="AV24" i="5"/>
  <c r="AV25" i="5"/>
  <c r="AU24" i="5" l="1"/>
  <c r="AS24" i="5"/>
  <c r="AU23" i="5"/>
  <c r="AS23" i="5"/>
  <c r="AU25" i="5"/>
  <c r="AS25" i="5"/>
  <c r="AQ23" i="5"/>
  <c r="AQ24" i="5"/>
  <c r="AQ25" i="5"/>
  <c r="AN25" i="5" l="1"/>
  <c r="AP25" i="5"/>
  <c r="AN24" i="5"/>
  <c r="AP24" i="5"/>
  <c r="AN23" i="5"/>
  <c r="AP23" i="5"/>
  <c r="AL23" i="5"/>
  <c r="AL24" i="5"/>
  <c r="AK24" i="5" l="1"/>
  <c r="AI24" i="5"/>
  <c r="AK23" i="5"/>
  <c r="AI23" i="5"/>
  <c r="M24" i="5"/>
  <c r="R24" i="5"/>
  <c r="W24" i="5"/>
  <c r="AB24" i="5"/>
  <c r="AG24" i="5"/>
  <c r="AD24" i="5" s="1"/>
  <c r="BP24" i="5"/>
  <c r="R22" i="5"/>
  <c r="W22" i="5"/>
  <c r="AB22" i="5"/>
  <c r="AG22" i="5"/>
  <c r="AD22" i="5" s="1"/>
  <c r="AL22" i="5"/>
  <c r="AQ22" i="5"/>
  <c r="AV22" i="5"/>
  <c r="BA22" i="5"/>
  <c r="BF22" i="5"/>
  <c r="BP22" i="5"/>
  <c r="M22" i="5"/>
  <c r="T22" i="5" l="1"/>
  <c r="V22" i="5"/>
  <c r="AA24" i="5"/>
  <c r="Y24" i="5"/>
  <c r="V24" i="5"/>
  <c r="T24" i="5"/>
  <c r="O24" i="5"/>
  <c r="Q24" i="5"/>
  <c r="Q22" i="5"/>
  <c r="O22" i="5"/>
  <c r="J22" i="5"/>
  <c r="L22" i="5"/>
  <c r="Y22" i="5"/>
  <c r="AA22" i="5"/>
  <c r="L24" i="5"/>
  <c r="J24" i="5"/>
  <c r="AU22" i="5"/>
  <c r="AS22" i="5"/>
  <c r="BE22" i="5"/>
  <c r="BC22" i="5"/>
  <c r="AZ22" i="5"/>
  <c r="AX22" i="5"/>
  <c r="AK22" i="5"/>
  <c r="AI22" i="5"/>
  <c r="BM22" i="5"/>
  <c r="BO22" i="5"/>
  <c r="BO24" i="5"/>
  <c r="BM24" i="5"/>
  <c r="AN22" i="5"/>
  <c r="AP22" i="5"/>
  <c r="AF22" i="5"/>
  <c r="AF24" i="5"/>
  <c r="W39" i="5" l="1"/>
  <c r="AB39" i="5"/>
  <c r="AG39" i="5"/>
  <c r="AD39" i="5" s="1"/>
  <c r="AL39" i="5"/>
  <c r="AQ39" i="5"/>
  <c r="AV39" i="5"/>
  <c r="BA39" i="5"/>
  <c r="BF39" i="5"/>
  <c r="BP39" i="5"/>
  <c r="M9" i="5"/>
  <c r="R9" i="5"/>
  <c r="W9" i="5"/>
  <c r="AB9" i="5"/>
  <c r="AG9" i="5"/>
  <c r="AD9" i="5" s="1"/>
  <c r="AL9" i="5"/>
  <c r="AQ9" i="5"/>
  <c r="AV9" i="5"/>
  <c r="BA9" i="5"/>
  <c r="BF9" i="5"/>
  <c r="BK9" i="5"/>
  <c r="BP9" i="5"/>
  <c r="T9" i="5" l="1"/>
  <c r="V9" i="5"/>
  <c r="J9" i="5"/>
  <c r="L9" i="5"/>
  <c r="AU39" i="5"/>
  <c r="AS39" i="5"/>
  <c r="AA39" i="5"/>
  <c r="Y39" i="5"/>
  <c r="O9" i="5"/>
  <c r="Q9" i="5"/>
  <c r="AU9" i="5"/>
  <c r="AS9" i="5"/>
  <c r="Y9" i="5"/>
  <c r="AA9" i="5"/>
  <c r="V39" i="5"/>
  <c r="T39" i="5"/>
  <c r="AI39" i="5"/>
  <c r="AK39" i="5"/>
  <c r="AK9" i="5"/>
  <c r="AI9" i="5"/>
  <c r="AZ39" i="5"/>
  <c r="AX39" i="5"/>
  <c r="AZ9" i="5"/>
  <c r="AX9" i="5"/>
  <c r="BC39" i="5"/>
  <c r="BE39" i="5"/>
  <c r="BE9" i="5"/>
  <c r="BC9" i="5"/>
  <c r="BM9" i="5"/>
  <c r="BO9" i="5"/>
  <c r="BM39" i="5"/>
  <c r="BO39" i="5"/>
  <c r="BJ9" i="5"/>
  <c r="BH9" i="5"/>
  <c r="AN39" i="5"/>
  <c r="AP39" i="5"/>
  <c r="AN9" i="5"/>
  <c r="AP9" i="5"/>
  <c r="AF39" i="5"/>
  <c r="AF9" i="5"/>
  <c r="R39" i="5" l="1"/>
  <c r="Q39" i="5" l="1"/>
  <c r="O39" i="5"/>
  <c r="BP12" i="5"/>
  <c r="BF12" i="5"/>
  <c r="BA12" i="5"/>
  <c r="AV12" i="5"/>
  <c r="AQ12" i="5"/>
  <c r="AL12" i="5"/>
  <c r="AG12" i="5"/>
  <c r="AD12" i="5" s="1"/>
  <c r="AB12" i="5"/>
  <c r="W12" i="5"/>
  <c r="R12" i="5"/>
  <c r="M12" i="5"/>
  <c r="Q12" i="5" l="1"/>
  <c r="O12" i="5"/>
  <c r="V12" i="5"/>
  <c r="T12" i="5"/>
  <c r="AU12" i="5"/>
  <c r="AS12" i="5"/>
  <c r="AA12" i="5"/>
  <c r="Y12" i="5"/>
  <c r="L12" i="5"/>
  <c r="J12" i="5"/>
  <c r="AK12" i="5"/>
  <c r="AI12" i="5"/>
  <c r="AZ12" i="5"/>
  <c r="AX12" i="5"/>
  <c r="BC12" i="5"/>
  <c r="BE12" i="5"/>
  <c r="BO12" i="5"/>
  <c r="BM12" i="5"/>
  <c r="AN12" i="5"/>
  <c r="AP12" i="5"/>
  <c r="AF12" i="5"/>
  <c r="M39" i="5"/>
  <c r="L39" i="5" l="1"/>
  <c r="J39" i="5"/>
  <c r="H26" i="1"/>
  <c r="J26" i="1"/>
  <c r="K46" i="5" l="1"/>
  <c r="I46" i="5"/>
  <c r="M45" i="5"/>
  <c r="M44" i="5"/>
  <c r="M42" i="5"/>
  <c r="M41" i="5"/>
  <c r="M40" i="5"/>
  <c r="M38" i="5"/>
  <c r="M37" i="5"/>
  <c r="M36" i="5"/>
  <c r="M35" i="5"/>
  <c r="M34" i="5"/>
  <c r="M33" i="5"/>
  <c r="M31" i="5"/>
  <c r="M30" i="5"/>
  <c r="M29" i="5"/>
  <c r="M28" i="5"/>
  <c r="M25" i="5"/>
  <c r="M23" i="5"/>
  <c r="M21" i="5"/>
  <c r="M20" i="5"/>
  <c r="M19" i="5"/>
  <c r="M18" i="5"/>
  <c r="M17" i="5"/>
  <c r="M16" i="5"/>
  <c r="M15" i="5"/>
  <c r="M14" i="5"/>
  <c r="M13" i="5"/>
  <c r="M11" i="5"/>
  <c r="M10" i="5"/>
  <c r="M8" i="5"/>
  <c r="M7" i="5"/>
  <c r="M6" i="5"/>
  <c r="M4" i="5"/>
  <c r="P46" i="5"/>
  <c r="N46" i="5"/>
  <c r="R45" i="5"/>
  <c r="R44" i="5"/>
  <c r="R42" i="5"/>
  <c r="R41" i="5"/>
  <c r="R40" i="5"/>
  <c r="R38" i="5"/>
  <c r="R37" i="5"/>
  <c r="R36" i="5"/>
  <c r="R35" i="5"/>
  <c r="R34" i="5"/>
  <c r="R33" i="5"/>
  <c r="R31" i="5"/>
  <c r="R30" i="5"/>
  <c r="R29" i="5"/>
  <c r="R28" i="5"/>
  <c r="R25" i="5"/>
  <c r="R23" i="5"/>
  <c r="R21" i="5"/>
  <c r="R20" i="5"/>
  <c r="R19" i="5"/>
  <c r="R18" i="5"/>
  <c r="R17" i="5"/>
  <c r="R16" i="5"/>
  <c r="R15" i="5"/>
  <c r="R14" i="5"/>
  <c r="R13" i="5"/>
  <c r="R11" i="5"/>
  <c r="R10" i="5"/>
  <c r="R8" i="5"/>
  <c r="R7" i="5"/>
  <c r="R6" i="5"/>
  <c r="R4" i="5"/>
  <c r="U46" i="5"/>
  <c r="S46" i="5"/>
  <c r="W45" i="5"/>
  <c r="W44" i="5"/>
  <c r="W42" i="5"/>
  <c r="W41" i="5"/>
  <c r="W40" i="5"/>
  <c r="W38" i="5"/>
  <c r="W37" i="5"/>
  <c r="W36" i="5"/>
  <c r="W35" i="5"/>
  <c r="W34" i="5"/>
  <c r="W33" i="5"/>
  <c r="W31" i="5"/>
  <c r="W30" i="5"/>
  <c r="W29" i="5"/>
  <c r="W28" i="5"/>
  <c r="W25" i="5"/>
  <c r="W23" i="5"/>
  <c r="W21" i="5"/>
  <c r="W20" i="5"/>
  <c r="W19" i="5"/>
  <c r="W18" i="5"/>
  <c r="W17" i="5"/>
  <c r="W16" i="5"/>
  <c r="W15" i="5"/>
  <c r="W14" i="5"/>
  <c r="W13" i="5"/>
  <c r="W11" i="5"/>
  <c r="W10" i="5"/>
  <c r="W8" i="5"/>
  <c r="W7" i="5"/>
  <c r="W6" i="5"/>
  <c r="W4" i="5"/>
  <c r="Z46" i="5"/>
  <c r="X46" i="5"/>
  <c r="AB45" i="5"/>
  <c r="AB44" i="5"/>
  <c r="AB42" i="5"/>
  <c r="AB41" i="5"/>
  <c r="AB40" i="5"/>
  <c r="AB38" i="5"/>
  <c r="AB37" i="5"/>
  <c r="AB36" i="5"/>
  <c r="AB35" i="5"/>
  <c r="AB34" i="5"/>
  <c r="AB33" i="5"/>
  <c r="AB31" i="5"/>
  <c r="AB30" i="5"/>
  <c r="AB29" i="5"/>
  <c r="AB28" i="5"/>
  <c r="AB25" i="5"/>
  <c r="AB23" i="5"/>
  <c r="AB21" i="5"/>
  <c r="AB20" i="5"/>
  <c r="AB19" i="5"/>
  <c r="AB18" i="5"/>
  <c r="AB17" i="5"/>
  <c r="AB16" i="5"/>
  <c r="AB15" i="5"/>
  <c r="AB14" i="5"/>
  <c r="AB13" i="5"/>
  <c r="AB11" i="5"/>
  <c r="AB10" i="5"/>
  <c r="AB8" i="5"/>
  <c r="AB7" i="5"/>
  <c r="AB6" i="5"/>
  <c r="AB4" i="5"/>
  <c r="Y4" i="5" l="1"/>
  <c r="AA4" i="5"/>
  <c r="O4" i="5"/>
  <c r="Q4" i="5"/>
  <c r="T4" i="5"/>
  <c r="V4" i="5"/>
  <c r="J4" i="5"/>
  <c r="L4" i="5"/>
  <c r="AA10" i="5"/>
  <c r="Y10" i="5"/>
  <c r="AA15" i="5"/>
  <c r="Y15" i="5"/>
  <c r="AA19" i="5"/>
  <c r="Y19" i="5"/>
  <c r="AA25" i="5"/>
  <c r="Y25" i="5"/>
  <c r="AA31" i="5"/>
  <c r="Y31" i="5"/>
  <c r="AA36" i="5"/>
  <c r="Y36" i="5"/>
  <c r="AA41" i="5"/>
  <c r="Y41" i="5"/>
  <c r="V7" i="5"/>
  <c r="T7" i="5"/>
  <c r="T13" i="5"/>
  <c r="V13" i="5"/>
  <c r="V17" i="5"/>
  <c r="T17" i="5"/>
  <c r="V21" i="5"/>
  <c r="T21" i="5"/>
  <c r="V29" i="5"/>
  <c r="T29" i="5"/>
  <c r="V34" i="5"/>
  <c r="T34" i="5"/>
  <c r="V38" i="5"/>
  <c r="T38" i="5"/>
  <c r="V44" i="5"/>
  <c r="T44" i="5"/>
  <c r="Q10" i="5"/>
  <c r="O10" i="5"/>
  <c r="Q15" i="5"/>
  <c r="O15" i="5"/>
  <c r="Q19" i="5"/>
  <c r="O19" i="5"/>
  <c r="Q25" i="5"/>
  <c r="O25" i="5"/>
  <c r="Q31" i="5"/>
  <c r="O31" i="5"/>
  <c r="Q36" i="5"/>
  <c r="O36" i="5"/>
  <c r="Q41" i="5"/>
  <c r="O41" i="5"/>
  <c r="L7" i="5"/>
  <c r="J7" i="5"/>
  <c r="L13" i="5"/>
  <c r="J13" i="5"/>
  <c r="L17" i="5"/>
  <c r="J17" i="5"/>
  <c r="L21" i="5"/>
  <c r="J21" i="5"/>
  <c r="L29" i="5"/>
  <c r="J29" i="5"/>
  <c r="L34" i="5"/>
  <c r="J34" i="5"/>
  <c r="L38" i="5"/>
  <c r="J38" i="5"/>
  <c r="L44" i="5"/>
  <c r="J44" i="5"/>
  <c r="AA6" i="5"/>
  <c r="Y6" i="5"/>
  <c r="AA11" i="5"/>
  <c r="Y11" i="5"/>
  <c r="AA16" i="5"/>
  <c r="Y16" i="5"/>
  <c r="AA20" i="5"/>
  <c r="Y20" i="5"/>
  <c r="AA28" i="5"/>
  <c r="Y28" i="5"/>
  <c r="AA33" i="5"/>
  <c r="Y33" i="5"/>
  <c r="AA37" i="5"/>
  <c r="Y37" i="5"/>
  <c r="AA42" i="5"/>
  <c r="Y42" i="5"/>
  <c r="V8" i="5"/>
  <c r="T8" i="5"/>
  <c r="V14" i="5"/>
  <c r="T14" i="5"/>
  <c r="V18" i="5"/>
  <c r="T18" i="5"/>
  <c r="V23" i="5"/>
  <c r="T23" i="5"/>
  <c r="V30" i="5"/>
  <c r="T30" i="5"/>
  <c r="V35" i="5"/>
  <c r="T35" i="5"/>
  <c r="V40" i="5"/>
  <c r="T40" i="5"/>
  <c r="V45" i="5"/>
  <c r="T45" i="5"/>
  <c r="Q6" i="5"/>
  <c r="O6" i="5"/>
  <c r="Q11" i="5"/>
  <c r="O11" i="5"/>
  <c r="Q16" i="5"/>
  <c r="O16" i="5"/>
  <c r="Q20" i="5"/>
  <c r="O20" i="5"/>
  <c r="Q28" i="5"/>
  <c r="O28" i="5"/>
  <c r="Q33" i="5"/>
  <c r="O33" i="5"/>
  <c r="Q37" i="5"/>
  <c r="O37" i="5"/>
  <c r="Q42" i="5"/>
  <c r="O42" i="5"/>
  <c r="L8" i="5"/>
  <c r="J8" i="5"/>
  <c r="L14" i="5"/>
  <c r="J14" i="5"/>
  <c r="L18" i="5"/>
  <c r="J18" i="5"/>
  <c r="L23" i="5"/>
  <c r="J23" i="5"/>
  <c r="L30" i="5"/>
  <c r="J30" i="5"/>
  <c r="L35" i="5"/>
  <c r="J35" i="5"/>
  <c r="L40" i="5"/>
  <c r="J40" i="5"/>
  <c r="L45" i="5"/>
  <c r="J45" i="5"/>
  <c r="AA7" i="5"/>
  <c r="Y7" i="5"/>
  <c r="AA13" i="5"/>
  <c r="Y13" i="5"/>
  <c r="AA17" i="5"/>
  <c r="Y17" i="5"/>
  <c r="AA21" i="5"/>
  <c r="Y21" i="5"/>
  <c r="AA29" i="5"/>
  <c r="Y29" i="5"/>
  <c r="AA34" i="5"/>
  <c r="Y34" i="5"/>
  <c r="AA38" i="5"/>
  <c r="Y38" i="5"/>
  <c r="AA44" i="5"/>
  <c r="Y44" i="5"/>
  <c r="V10" i="5"/>
  <c r="T10" i="5"/>
  <c r="V15" i="5"/>
  <c r="T15" i="5"/>
  <c r="V19" i="5"/>
  <c r="T19" i="5"/>
  <c r="V25" i="5"/>
  <c r="T25" i="5"/>
  <c r="V31" i="5"/>
  <c r="T31" i="5"/>
  <c r="V36" i="5"/>
  <c r="T36" i="5"/>
  <c r="V41" i="5"/>
  <c r="T41" i="5"/>
  <c r="Q7" i="5"/>
  <c r="O7" i="5"/>
  <c r="Q13" i="5"/>
  <c r="O13" i="5"/>
  <c r="Q17" i="5"/>
  <c r="O17" i="5"/>
  <c r="Q21" i="5"/>
  <c r="O21" i="5"/>
  <c r="Q29" i="5"/>
  <c r="O29" i="5"/>
  <c r="Q34" i="5"/>
  <c r="O34" i="5"/>
  <c r="Q38" i="5"/>
  <c r="O38" i="5"/>
  <c r="Q44" i="5"/>
  <c r="O44" i="5"/>
  <c r="J10" i="5"/>
  <c r="L10" i="5"/>
  <c r="L15" i="5"/>
  <c r="J15" i="5"/>
  <c r="L19" i="5"/>
  <c r="J19" i="5"/>
  <c r="L25" i="5"/>
  <c r="J25" i="5"/>
  <c r="L31" i="5"/>
  <c r="J31" i="5"/>
  <c r="L36" i="5"/>
  <c r="J36" i="5"/>
  <c r="L41" i="5"/>
  <c r="J41" i="5"/>
  <c r="AA8" i="5"/>
  <c r="Y8" i="5"/>
  <c r="AA14" i="5"/>
  <c r="Y14" i="5"/>
  <c r="AA18" i="5"/>
  <c r="Y18" i="5"/>
  <c r="AA23" i="5"/>
  <c r="Y23" i="5"/>
  <c r="AA30" i="5"/>
  <c r="Y30" i="5"/>
  <c r="AA35" i="5"/>
  <c r="Y35" i="5"/>
  <c r="AA40" i="5"/>
  <c r="Y40" i="5"/>
  <c r="AA45" i="5"/>
  <c r="Y45" i="5"/>
  <c r="V6" i="5"/>
  <c r="T6" i="5"/>
  <c r="V11" i="5"/>
  <c r="T11" i="5"/>
  <c r="V16" i="5"/>
  <c r="T16" i="5"/>
  <c r="V20" i="5"/>
  <c r="T20" i="5"/>
  <c r="V28" i="5"/>
  <c r="T28" i="5"/>
  <c r="V33" i="5"/>
  <c r="T33" i="5"/>
  <c r="V37" i="5"/>
  <c r="T37" i="5"/>
  <c r="V42" i="5"/>
  <c r="T42" i="5"/>
  <c r="Q8" i="5"/>
  <c r="O8" i="5"/>
  <c r="Q14" i="5"/>
  <c r="O14" i="5"/>
  <c r="Q18" i="5"/>
  <c r="O18" i="5"/>
  <c r="Q23" i="5"/>
  <c r="O23" i="5"/>
  <c r="Q30" i="5"/>
  <c r="O30" i="5"/>
  <c r="Q35" i="5"/>
  <c r="O35" i="5"/>
  <c r="Q40" i="5"/>
  <c r="O40" i="5"/>
  <c r="Q45" i="5"/>
  <c r="O45" i="5"/>
  <c r="L6" i="5"/>
  <c r="J6" i="5"/>
  <c r="L11" i="5"/>
  <c r="J11" i="5"/>
  <c r="L16" i="5"/>
  <c r="J16" i="5"/>
  <c r="L20" i="5"/>
  <c r="J20" i="5"/>
  <c r="L28" i="5"/>
  <c r="J28" i="5"/>
  <c r="L33" i="5"/>
  <c r="J33" i="5"/>
  <c r="L37" i="5"/>
  <c r="J37" i="5"/>
  <c r="L42" i="5"/>
  <c r="J42" i="5"/>
  <c r="W46" i="5"/>
  <c r="V46" i="5" s="1"/>
  <c r="R46" i="5"/>
  <c r="O46" i="5" s="1"/>
  <c r="M46" i="5"/>
  <c r="L46" i="5" s="1"/>
  <c r="AB46" i="5"/>
  <c r="AA46" i="5" s="1"/>
  <c r="BP23" i="5"/>
  <c r="AG23" i="5"/>
  <c r="AD23" i="5" s="1"/>
  <c r="BM23" i="5" l="1"/>
  <c r="BO23" i="5"/>
  <c r="AF23" i="5"/>
  <c r="Q46" i="5"/>
  <c r="T46" i="5"/>
  <c r="J46" i="5"/>
  <c r="Y46" i="5"/>
  <c r="BN46" i="5"/>
  <c r="BL46" i="5"/>
  <c r="BP45" i="5"/>
  <c r="BP44" i="5"/>
  <c r="BP42" i="5"/>
  <c r="BP41" i="5"/>
  <c r="BP40" i="5"/>
  <c r="BP38" i="5"/>
  <c r="BP37" i="5"/>
  <c r="BP36" i="5"/>
  <c r="BP35" i="5"/>
  <c r="BP34" i="5"/>
  <c r="BP33" i="5"/>
  <c r="BP31" i="5"/>
  <c r="BP30" i="5"/>
  <c r="BP29" i="5"/>
  <c r="BP28" i="5"/>
  <c r="BP25" i="5"/>
  <c r="BP21" i="5"/>
  <c r="BP20" i="5"/>
  <c r="BP19" i="5"/>
  <c r="BP18" i="5"/>
  <c r="BP17" i="5"/>
  <c r="BP16" i="5"/>
  <c r="BP15" i="5"/>
  <c r="BP14" i="5"/>
  <c r="BP13" i="5"/>
  <c r="BP11" i="5"/>
  <c r="BP10" i="5"/>
  <c r="BP8" i="5"/>
  <c r="BP7" i="5"/>
  <c r="BP6" i="5"/>
  <c r="BP4" i="5"/>
  <c r="BM8" i="5" l="1"/>
  <c r="BO8" i="5"/>
  <c r="BM18" i="5"/>
  <c r="BO18" i="5"/>
  <c r="BO4" i="5"/>
  <c r="BM4" i="5"/>
  <c r="BM15" i="5"/>
  <c r="BO15" i="5"/>
  <c r="BM33" i="5"/>
  <c r="BO33" i="5"/>
  <c r="BM11" i="5"/>
  <c r="BO11" i="5"/>
  <c r="BM20" i="5"/>
  <c r="BO20" i="5"/>
  <c r="BM29" i="5"/>
  <c r="BO29" i="5"/>
  <c r="BM34" i="5"/>
  <c r="BO34" i="5"/>
  <c r="BM38" i="5"/>
  <c r="BO38" i="5"/>
  <c r="BM44" i="5"/>
  <c r="BO44" i="5"/>
  <c r="BM14" i="5"/>
  <c r="BO14" i="5"/>
  <c r="BM25" i="5"/>
  <c r="BO25" i="5"/>
  <c r="BM31" i="5"/>
  <c r="BO31" i="5"/>
  <c r="BM36" i="5"/>
  <c r="BO36" i="5"/>
  <c r="BM41" i="5"/>
  <c r="BO41" i="5"/>
  <c r="BM10" i="5"/>
  <c r="BO10" i="5"/>
  <c r="BM19" i="5"/>
  <c r="BO19" i="5"/>
  <c r="BM28" i="5"/>
  <c r="BO28" i="5"/>
  <c r="BM37" i="5"/>
  <c r="BO37" i="5"/>
  <c r="BM42" i="5"/>
  <c r="BO42" i="5"/>
  <c r="BM6" i="5"/>
  <c r="BO6" i="5"/>
  <c r="BO16" i="5"/>
  <c r="BM16" i="5"/>
  <c r="BM7" i="5"/>
  <c r="BO7" i="5"/>
  <c r="BM13" i="5"/>
  <c r="BO13" i="5"/>
  <c r="BM17" i="5"/>
  <c r="BO17" i="5"/>
  <c r="BM21" i="5"/>
  <c r="BO21" i="5"/>
  <c r="BO30" i="5"/>
  <c r="BM30" i="5"/>
  <c r="BM35" i="5"/>
  <c r="BO35" i="5"/>
  <c r="BM40" i="5"/>
  <c r="BO40" i="5"/>
  <c r="BM45" i="5"/>
  <c r="BO45" i="5"/>
  <c r="BP46" i="5"/>
  <c r="BO46" i="5" s="1"/>
  <c r="BK6" i="5"/>
  <c r="BK7" i="5"/>
  <c r="BK8" i="5"/>
  <c r="BK10" i="5"/>
  <c r="BZ32" i="2"/>
  <c r="BX32" i="2"/>
  <c r="CB31" i="2"/>
  <c r="CB30" i="2"/>
  <c r="CB29" i="2"/>
  <c r="CB28" i="2"/>
  <c r="CB24" i="2"/>
  <c r="CB23" i="2"/>
  <c r="CB22" i="2"/>
  <c r="CB21" i="2"/>
  <c r="CB20" i="2"/>
  <c r="CB19" i="2"/>
  <c r="CB18" i="2"/>
  <c r="CB17" i="2"/>
  <c r="CB16" i="2"/>
  <c r="CB15" i="2"/>
  <c r="BZ11" i="2"/>
  <c r="BX11" i="2"/>
  <c r="CB10" i="2"/>
  <c r="CB9" i="2"/>
  <c r="CB8" i="2"/>
  <c r="CB7" i="2"/>
  <c r="CB6" i="2"/>
  <c r="CB5" i="2"/>
  <c r="CB4" i="2"/>
  <c r="BY4" i="2" s="1"/>
  <c r="BT32" i="2"/>
  <c r="BR32" i="2"/>
  <c r="BV31" i="2"/>
  <c r="BV30" i="2"/>
  <c r="BV29" i="2"/>
  <c r="BV28" i="2"/>
  <c r="BV20" i="2"/>
  <c r="BV19" i="2"/>
  <c r="BV18" i="2"/>
  <c r="BV17" i="2"/>
  <c r="BV16" i="2"/>
  <c r="BV15" i="2"/>
  <c r="BV10" i="2"/>
  <c r="BV9" i="2"/>
  <c r="BV8" i="2"/>
  <c r="BV7" i="2"/>
  <c r="BV6" i="2"/>
  <c r="BV5" i="2"/>
  <c r="BV4" i="2"/>
  <c r="BY17" i="2" l="1"/>
  <c r="CA17" i="2"/>
  <c r="BS16" i="2"/>
  <c r="BU16" i="2"/>
  <c r="BS18" i="2"/>
  <c r="BU18" i="2"/>
  <c r="BS7" i="2"/>
  <c r="BU7" i="2"/>
  <c r="BS10" i="2"/>
  <c r="BU10" i="2"/>
  <c r="BY16" i="2"/>
  <c r="CA16" i="2"/>
  <c r="BY29" i="2"/>
  <c r="CA29" i="2"/>
  <c r="BY18" i="2"/>
  <c r="CA18" i="2"/>
  <c r="BY6" i="2"/>
  <c r="CA6" i="2"/>
  <c r="BS19" i="2"/>
  <c r="BU19" i="2"/>
  <c r="BY7" i="2"/>
  <c r="CA7" i="2"/>
  <c r="BY8" i="2"/>
  <c r="CA8" i="2"/>
  <c r="BY20" i="2"/>
  <c r="CA20" i="2"/>
  <c r="BY19" i="2"/>
  <c r="CA19" i="2"/>
  <c r="BS4" i="2"/>
  <c r="BU4" i="2"/>
  <c r="BS5" i="2"/>
  <c r="BU5" i="2"/>
  <c r="BS20" i="2"/>
  <c r="BU20" i="2"/>
  <c r="BY9" i="2"/>
  <c r="CA9" i="2"/>
  <c r="BY21" i="2"/>
  <c r="CA21" i="2"/>
  <c r="BY31" i="2"/>
  <c r="CA31" i="2"/>
  <c r="BS17" i="2"/>
  <c r="BU17" i="2"/>
  <c r="BS6" i="2"/>
  <c r="BU6" i="2"/>
  <c r="BS28" i="2"/>
  <c r="BU28" i="2"/>
  <c r="BY10" i="2"/>
  <c r="CA10" i="2"/>
  <c r="BY22" i="2"/>
  <c r="CA22" i="2"/>
  <c r="BY30" i="2"/>
  <c r="CA30" i="2"/>
  <c r="BY5" i="2"/>
  <c r="CA5" i="2"/>
  <c r="BS8" i="2"/>
  <c r="BU8" i="2"/>
  <c r="BS30" i="2"/>
  <c r="BU30" i="2"/>
  <c r="BY24" i="2"/>
  <c r="CA24" i="2"/>
  <c r="BS15" i="2"/>
  <c r="BU15" i="2"/>
  <c r="BS29" i="2"/>
  <c r="BU29" i="2"/>
  <c r="BY23" i="2"/>
  <c r="CA23" i="2"/>
  <c r="BS9" i="2"/>
  <c r="BU9" i="2"/>
  <c r="BS31" i="2"/>
  <c r="BU31" i="2"/>
  <c r="BY15" i="2"/>
  <c r="CA15" i="2"/>
  <c r="BY28" i="2"/>
  <c r="CA28" i="2"/>
  <c r="BJ8" i="5"/>
  <c r="BH8" i="5"/>
  <c r="BH7" i="5"/>
  <c r="BJ7" i="5"/>
  <c r="BH6" i="5"/>
  <c r="BJ6" i="5"/>
  <c r="BK46" i="5"/>
  <c r="BH46" i="5" s="1"/>
  <c r="BJ10" i="5"/>
  <c r="BH10" i="5"/>
  <c r="CC21" i="2"/>
  <c r="CC19" i="2"/>
  <c r="CC22" i="2"/>
  <c r="CC20" i="2"/>
  <c r="BW19" i="2"/>
  <c r="BW20" i="2"/>
  <c r="BR33" i="2"/>
  <c r="BW10" i="2"/>
  <c r="BW6" i="2"/>
  <c r="BM46" i="5"/>
  <c r="BT33" i="2"/>
  <c r="BW31" i="2"/>
  <c r="BW30" i="2"/>
  <c r="BW29" i="2"/>
  <c r="BW24" i="2"/>
  <c r="BW23" i="2"/>
  <c r="BW22" i="2"/>
  <c r="BW28" i="2"/>
  <c r="BV11" i="2"/>
  <c r="BU11" i="2" s="1"/>
  <c r="BW5" i="2"/>
  <c r="BW9" i="2"/>
  <c r="BW4" i="2"/>
  <c r="BW8" i="2"/>
  <c r="BW7" i="2"/>
  <c r="BX33" i="2"/>
  <c r="BZ33" i="2"/>
  <c r="CB32" i="2"/>
  <c r="BY32" i="2" s="1"/>
  <c r="CC15" i="2"/>
  <c r="CC16" i="2"/>
  <c r="CC17" i="2"/>
  <c r="CC18" i="2"/>
  <c r="CB11" i="2"/>
  <c r="CC4" i="2"/>
  <c r="CC5" i="2"/>
  <c r="CC6" i="2"/>
  <c r="CC7" i="2"/>
  <c r="CC8" i="2"/>
  <c r="CC9" i="2"/>
  <c r="CC10" i="2"/>
  <c r="CC23" i="2"/>
  <c r="CC24" i="2"/>
  <c r="CC28" i="2"/>
  <c r="CC29" i="2"/>
  <c r="CC30" i="2"/>
  <c r="CC31" i="2"/>
  <c r="BV32" i="2"/>
  <c r="BU32" i="2" s="1"/>
  <c r="BW15" i="2"/>
  <c r="BW16" i="2"/>
  <c r="BW17" i="2"/>
  <c r="BW18" i="2"/>
  <c r="BW21" i="2"/>
  <c r="BS11" i="2" l="1"/>
  <c r="BS32" i="2"/>
  <c r="BW11" i="2"/>
  <c r="CB33" i="2"/>
  <c r="BY33" i="2" s="1"/>
  <c r="CA32" i="2"/>
  <c r="CC32" i="2"/>
  <c r="CA11" i="2"/>
  <c r="BY11" i="2"/>
  <c r="CC11" i="2"/>
  <c r="BW32" i="2"/>
  <c r="BV33" i="2"/>
  <c r="BP6" i="2"/>
  <c r="BJ6" i="2"/>
  <c r="BG6" i="2" s="1"/>
  <c r="BD6" i="2"/>
  <c r="BA6" i="2" s="1"/>
  <c r="AX6" i="2"/>
  <c r="AU6" i="2" s="1"/>
  <c r="AR6" i="2"/>
  <c r="AO6" i="2" s="1"/>
  <c r="AL6" i="2"/>
  <c r="AF6" i="2"/>
  <c r="Z6" i="2"/>
  <c r="T6" i="2"/>
  <c r="N6" i="2"/>
  <c r="CF6" i="2" l="1"/>
  <c r="CD6" i="2"/>
  <c r="Q6" i="2"/>
  <c r="S6" i="2"/>
  <c r="BM6" i="2"/>
  <c r="BO6" i="2"/>
  <c r="AK6" i="2"/>
  <c r="AI6" i="2"/>
  <c r="Y6" i="2"/>
  <c r="W6" i="2"/>
  <c r="AC6" i="2"/>
  <c r="AE6" i="2"/>
  <c r="M6" i="2"/>
  <c r="K6" i="2"/>
  <c r="BC6" i="2"/>
  <c r="BI6" i="2"/>
  <c r="AW6" i="2"/>
  <c r="AQ6" i="2"/>
  <c r="AA6" i="2"/>
  <c r="CA33" i="2"/>
  <c r="BS33" i="2"/>
  <c r="BU33" i="2"/>
  <c r="BQ6" i="2"/>
  <c r="BK6" i="2"/>
  <c r="BE6" i="2"/>
  <c r="AY6" i="2"/>
  <c r="AS6" i="2"/>
  <c r="AM6" i="2"/>
  <c r="AG6" i="2"/>
  <c r="U6" i="2"/>
  <c r="O6" i="2"/>
  <c r="CG6" i="2" l="1"/>
  <c r="CE6" i="2"/>
  <c r="BF45" i="5"/>
  <c r="BF44" i="5"/>
  <c r="BF42" i="5"/>
  <c r="BF41" i="5"/>
  <c r="BF40" i="5"/>
  <c r="BF38" i="5"/>
  <c r="BF37" i="5"/>
  <c r="BF36" i="5"/>
  <c r="BF35" i="5"/>
  <c r="BF34" i="5"/>
  <c r="BF33" i="5"/>
  <c r="BF31" i="5"/>
  <c r="BF30" i="5"/>
  <c r="BF29" i="5"/>
  <c r="BF28" i="5"/>
  <c r="BF25" i="5"/>
  <c r="BF21" i="5"/>
  <c r="BF20" i="5"/>
  <c r="BF19" i="5"/>
  <c r="BF18" i="5"/>
  <c r="BF17" i="5"/>
  <c r="BF16" i="5"/>
  <c r="BF15" i="5"/>
  <c r="BF14" i="5"/>
  <c r="BF13" i="5"/>
  <c r="BF11" i="5"/>
  <c r="BF10" i="5"/>
  <c r="BF8" i="5"/>
  <c r="BF7" i="5"/>
  <c r="BF6" i="5"/>
  <c r="BF4" i="5"/>
  <c r="BE7" i="5" l="1"/>
  <c r="BC7" i="5"/>
  <c r="BE17" i="5"/>
  <c r="BC17" i="5"/>
  <c r="BE30" i="5"/>
  <c r="BC30" i="5"/>
  <c r="BC40" i="5"/>
  <c r="BE40" i="5"/>
  <c r="BE14" i="5"/>
  <c r="BC14" i="5"/>
  <c r="BC18" i="5"/>
  <c r="BE18" i="5"/>
  <c r="BC36" i="5"/>
  <c r="BE36" i="5"/>
  <c r="BE4" i="5"/>
  <c r="BC4" i="5"/>
  <c r="BC10" i="5"/>
  <c r="BE10" i="5"/>
  <c r="BE15" i="5"/>
  <c r="BC15" i="5"/>
  <c r="BE19" i="5"/>
  <c r="BC19" i="5"/>
  <c r="BC28" i="5"/>
  <c r="BE28" i="5"/>
  <c r="BE33" i="5"/>
  <c r="BC33" i="5"/>
  <c r="BE37" i="5"/>
  <c r="BC37" i="5"/>
  <c r="BE42" i="5"/>
  <c r="BC42" i="5"/>
  <c r="BE13" i="5"/>
  <c r="BC13" i="5"/>
  <c r="BE21" i="5"/>
  <c r="BC21" i="5"/>
  <c r="BE35" i="5"/>
  <c r="BC35" i="5"/>
  <c r="BC8" i="5"/>
  <c r="BE8" i="5"/>
  <c r="BE25" i="5"/>
  <c r="BC25" i="5"/>
  <c r="BE31" i="5"/>
  <c r="BC31" i="5"/>
  <c r="BE41" i="5"/>
  <c r="BC41" i="5"/>
  <c r="BC6" i="5"/>
  <c r="BE6" i="5"/>
  <c r="BE11" i="5"/>
  <c r="BC11" i="5"/>
  <c r="BC16" i="5"/>
  <c r="BE16" i="5"/>
  <c r="BE20" i="5"/>
  <c r="BC20" i="5"/>
  <c r="BE29" i="5"/>
  <c r="BC29" i="5"/>
  <c r="BC34" i="5"/>
  <c r="BE34" i="5"/>
  <c r="BE38" i="5"/>
  <c r="BC38" i="5"/>
  <c r="BE44" i="5"/>
  <c r="BC44" i="5"/>
  <c r="BE45" i="5"/>
  <c r="BC45" i="5"/>
  <c r="AW46" i="5"/>
  <c r="BA7" i="5"/>
  <c r="AV7" i="5"/>
  <c r="AQ7" i="5"/>
  <c r="AL7" i="5"/>
  <c r="AG7" i="5"/>
  <c r="AD7" i="5" s="1"/>
  <c r="AY46" i="5"/>
  <c r="BA45" i="5"/>
  <c r="BA44" i="5"/>
  <c r="BA42" i="5"/>
  <c r="BA41" i="5"/>
  <c r="BA40" i="5"/>
  <c r="BA38" i="5"/>
  <c r="BA37" i="5"/>
  <c r="BA36" i="5"/>
  <c r="BA35" i="5"/>
  <c r="BA34" i="5"/>
  <c r="BA33" i="5"/>
  <c r="BA31" i="5"/>
  <c r="BA30" i="5"/>
  <c r="BA29" i="5"/>
  <c r="BA28" i="5"/>
  <c r="BA21" i="5"/>
  <c r="BA20" i="5"/>
  <c r="BA19" i="5"/>
  <c r="BA18" i="5"/>
  <c r="BA17" i="5"/>
  <c r="BA16" i="5"/>
  <c r="BA15" i="5"/>
  <c r="BA14" i="5"/>
  <c r="BA13" i="5"/>
  <c r="BA11" i="5"/>
  <c r="BA10" i="5"/>
  <c r="BA8" i="5"/>
  <c r="BA6" i="5"/>
  <c r="BA4" i="5"/>
  <c r="AU7" i="5" l="1"/>
  <c r="AS7" i="5"/>
  <c r="AK7" i="5"/>
  <c r="AI7" i="5"/>
  <c r="AZ15" i="5"/>
  <c r="AX15" i="5"/>
  <c r="AX29" i="5"/>
  <c r="AZ29" i="5"/>
  <c r="AZ11" i="5"/>
  <c r="AX11" i="5"/>
  <c r="AZ16" i="5"/>
  <c r="AX16" i="5"/>
  <c r="AZ30" i="5"/>
  <c r="AX30" i="5"/>
  <c r="AX40" i="5"/>
  <c r="AZ40" i="5"/>
  <c r="AZ45" i="5"/>
  <c r="AX45" i="5"/>
  <c r="AZ6" i="5"/>
  <c r="AX6" i="5"/>
  <c r="AX13" i="5"/>
  <c r="AZ13" i="5"/>
  <c r="AX17" i="5"/>
  <c r="AZ17" i="5"/>
  <c r="AX21" i="5"/>
  <c r="AZ21" i="5"/>
  <c r="AZ31" i="5"/>
  <c r="AX31" i="5"/>
  <c r="AZ36" i="5"/>
  <c r="AX36" i="5"/>
  <c r="AX41" i="5"/>
  <c r="AZ41" i="5"/>
  <c r="BQ46" i="5"/>
  <c r="AX10" i="5"/>
  <c r="AZ10" i="5"/>
  <c r="AZ34" i="5"/>
  <c r="AX34" i="5"/>
  <c r="AX4" i="5"/>
  <c r="AZ4" i="5"/>
  <c r="AZ20" i="5"/>
  <c r="AX20" i="5"/>
  <c r="AZ35" i="5"/>
  <c r="AX35" i="5"/>
  <c r="AN7" i="5"/>
  <c r="AP7" i="5"/>
  <c r="AZ8" i="5"/>
  <c r="AX8" i="5"/>
  <c r="AX14" i="5"/>
  <c r="AZ14" i="5"/>
  <c r="AX18" i="5"/>
  <c r="AZ18" i="5"/>
  <c r="AX28" i="5"/>
  <c r="AZ28" i="5"/>
  <c r="AX33" i="5"/>
  <c r="AZ33" i="5"/>
  <c r="AX37" i="5"/>
  <c r="AZ37" i="5"/>
  <c r="AZ42" i="5"/>
  <c r="AX42" i="5"/>
  <c r="AZ7" i="5"/>
  <c r="AX7" i="5"/>
  <c r="AZ19" i="5"/>
  <c r="AX19" i="5"/>
  <c r="AZ38" i="5"/>
  <c r="AX38" i="5"/>
  <c r="AX44" i="5"/>
  <c r="AZ44" i="5"/>
  <c r="AF7" i="5"/>
  <c r="BA46" i="5"/>
  <c r="AX46" i="5" s="1"/>
  <c r="AV6" i="5"/>
  <c r="AV8" i="5"/>
  <c r="AV10" i="5"/>
  <c r="AV11" i="5"/>
  <c r="AV13" i="5"/>
  <c r="AV14" i="5"/>
  <c r="AV15" i="5"/>
  <c r="AV16" i="5"/>
  <c r="AV17" i="5"/>
  <c r="AV18" i="5"/>
  <c r="AV19" i="5"/>
  <c r="AV20" i="5"/>
  <c r="AV21" i="5"/>
  <c r="AV28" i="5"/>
  <c r="AV29" i="5"/>
  <c r="AV30" i="5"/>
  <c r="AV31" i="5"/>
  <c r="AV33" i="5"/>
  <c r="AV34" i="5"/>
  <c r="AV35" i="5"/>
  <c r="AV36" i="5"/>
  <c r="AV37" i="5"/>
  <c r="AV38" i="5"/>
  <c r="AV40" i="5"/>
  <c r="AV41" i="5"/>
  <c r="AV42" i="5"/>
  <c r="AV44" i="5"/>
  <c r="AV45" i="5"/>
  <c r="AV4" i="5"/>
  <c r="AQ6" i="5"/>
  <c r="AQ8" i="5"/>
  <c r="AQ10" i="5"/>
  <c r="AQ11" i="5"/>
  <c r="AQ13" i="5"/>
  <c r="AQ14" i="5"/>
  <c r="AQ15" i="5"/>
  <c r="AQ16" i="5"/>
  <c r="AQ17" i="5"/>
  <c r="AQ18" i="5"/>
  <c r="AQ19" i="5"/>
  <c r="AQ20" i="5"/>
  <c r="AQ21" i="5"/>
  <c r="AQ28" i="5"/>
  <c r="AQ29" i="5"/>
  <c r="AQ30" i="5"/>
  <c r="AQ31" i="5"/>
  <c r="AQ33" i="5"/>
  <c r="AQ34" i="5"/>
  <c r="AQ35" i="5"/>
  <c r="AQ36" i="5"/>
  <c r="AQ37" i="5"/>
  <c r="AQ38" i="5"/>
  <c r="AQ40" i="5"/>
  <c r="AQ41" i="5"/>
  <c r="AQ42" i="5"/>
  <c r="AQ44" i="5"/>
  <c r="AQ45" i="5"/>
  <c r="AQ4" i="5"/>
  <c r="AL6" i="5"/>
  <c r="AL8" i="5"/>
  <c r="AL10" i="5"/>
  <c r="AL11" i="5"/>
  <c r="AL13" i="5"/>
  <c r="AL14" i="5"/>
  <c r="AL15" i="5"/>
  <c r="AL16" i="5"/>
  <c r="AL17" i="5"/>
  <c r="AL18" i="5"/>
  <c r="AL19" i="5"/>
  <c r="AL20" i="5"/>
  <c r="AL21" i="5"/>
  <c r="AL25" i="5"/>
  <c r="AL28" i="5"/>
  <c r="AL29" i="5"/>
  <c r="AL30" i="5"/>
  <c r="AL31" i="5"/>
  <c r="AL33" i="5"/>
  <c r="AL34" i="5"/>
  <c r="AL35" i="5"/>
  <c r="AL36" i="5"/>
  <c r="AL37" i="5"/>
  <c r="AL38" i="5"/>
  <c r="AL40" i="5"/>
  <c r="AL41" i="5"/>
  <c r="AL42" i="5"/>
  <c r="AL44" i="5"/>
  <c r="AL45" i="5"/>
  <c r="AL4" i="5"/>
  <c r="AG6" i="5"/>
  <c r="AD6" i="5" s="1"/>
  <c r="AG8" i="5"/>
  <c r="AD8" i="5" s="1"/>
  <c r="AG10" i="5"/>
  <c r="AD10" i="5" s="1"/>
  <c r="AG11" i="5"/>
  <c r="AD11" i="5" s="1"/>
  <c r="AG13" i="5"/>
  <c r="AD13" i="5" s="1"/>
  <c r="AG14" i="5"/>
  <c r="AD14" i="5" s="1"/>
  <c r="AG15" i="5"/>
  <c r="AD15" i="5" s="1"/>
  <c r="AG16" i="5"/>
  <c r="AD16" i="5" s="1"/>
  <c r="AG17" i="5"/>
  <c r="AD17" i="5" s="1"/>
  <c r="AG18" i="5"/>
  <c r="AD18" i="5" s="1"/>
  <c r="AG19" i="5"/>
  <c r="AD19" i="5" s="1"/>
  <c r="AG20" i="5"/>
  <c r="AD20" i="5" s="1"/>
  <c r="AG21" i="5"/>
  <c r="AD21" i="5" s="1"/>
  <c r="AG25" i="5"/>
  <c r="AD25" i="5" s="1"/>
  <c r="AG28" i="5"/>
  <c r="AD28" i="5" s="1"/>
  <c r="AG29" i="5"/>
  <c r="AD29" i="5" s="1"/>
  <c r="AG30" i="5"/>
  <c r="AD30" i="5" s="1"/>
  <c r="AG31" i="5"/>
  <c r="AD31" i="5" s="1"/>
  <c r="AG33" i="5"/>
  <c r="AD33" i="5" s="1"/>
  <c r="AG34" i="5"/>
  <c r="AD34" i="5" s="1"/>
  <c r="AG35" i="5"/>
  <c r="AD35" i="5" s="1"/>
  <c r="AG36" i="5"/>
  <c r="AD36" i="5" s="1"/>
  <c r="AG37" i="5"/>
  <c r="AD37" i="5" s="1"/>
  <c r="AG38" i="5"/>
  <c r="AD38" i="5" s="1"/>
  <c r="AG40" i="5"/>
  <c r="AD40" i="5" s="1"/>
  <c r="AG41" i="5"/>
  <c r="AD41" i="5" s="1"/>
  <c r="AG42" i="5"/>
  <c r="AD42" i="5" s="1"/>
  <c r="AG44" i="5"/>
  <c r="AD44" i="5" s="1"/>
  <c r="AG45" i="5"/>
  <c r="AG4" i="5"/>
  <c r="AU38" i="5" l="1"/>
  <c r="AS38" i="5"/>
  <c r="AU19" i="5"/>
  <c r="AS19" i="5"/>
  <c r="AU42" i="5"/>
  <c r="AS42" i="5"/>
  <c r="AU37" i="5"/>
  <c r="AS37" i="5"/>
  <c r="AU33" i="5"/>
  <c r="AS33" i="5"/>
  <c r="AU28" i="5"/>
  <c r="AS28" i="5"/>
  <c r="AU18" i="5"/>
  <c r="AS18" i="5"/>
  <c r="AU14" i="5"/>
  <c r="AS14" i="5"/>
  <c r="AU8" i="5"/>
  <c r="AS8" i="5"/>
  <c r="AU44" i="5"/>
  <c r="AS44" i="5"/>
  <c r="AU29" i="5"/>
  <c r="AS29" i="5"/>
  <c r="AU10" i="5"/>
  <c r="AS10" i="5"/>
  <c r="AU41" i="5"/>
  <c r="AS41" i="5"/>
  <c r="AU36" i="5"/>
  <c r="AS36" i="5"/>
  <c r="AU31" i="5"/>
  <c r="AS31" i="5"/>
  <c r="AU21" i="5"/>
  <c r="AS21" i="5"/>
  <c r="AU17" i="5"/>
  <c r="AS17" i="5"/>
  <c r="AU13" i="5"/>
  <c r="AS13" i="5"/>
  <c r="AU6" i="5"/>
  <c r="AS6" i="5"/>
  <c r="AU34" i="5"/>
  <c r="AS34" i="5"/>
  <c r="AU15" i="5"/>
  <c r="AS15" i="5"/>
  <c r="AU45" i="5"/>
  <c r="AS45" i="5"/>
  <c r="AU40" i="5"/>
  <c r="AS40" i="5"/>
  <c r="AU35" i="5"/>
  <c r="AS35" i="5"/>
  <c r="AU30" i="5"/>
  <c r="AS30" i="5"/>
  <c r="AU20" i="5"/>
  <c r="AS20" i="5"/>
  <c r="AU16" i="5"/>
  <c r="AS16" i="5"/>
  <c r="AU11" i="5"/>
  <c r="AS11" i="5"/>
  <c r="AK36" i="5"/>
  <c r="AI36" i="5"/>
  <c r="AI25" i="5"/>
  <c r="AK25" i="5"/>
  <c r="AK8" i="5"/>
  <c r="AI8" i="5"/>
  <c r="AK45" i="5"/>
  <c r="AI45" i="5"/>
  <c r="AK40" i="5"/>
  <c r="AI40" i="5"/>
  <c r="AI35" i="5"/>
  <c r="AK35" i="5"/>
  <c r="AK30" i="5"/>
  <c r="AI30" i="5"/>
  <c r="AK21" i="5"/>
  <c r="AI21" i="5"/>
  <c r="AK17" i="5"/>
  <c r="AI17" i="5"/>
  <c r="AK13" i="5"/>
  <c r="AI13" i="5"/>
  <c r="AI6" i="5"/>
  <c r="AK6" i="5"/>
  <c r="AK4" i="5"/>
  <c r="AI4" i="5"/>
  <c r="AI18" i="5"/>
  <c r="AK18" i="5"/>
  <c r="AI44" i="5"/>
  <c r="AK44" i="5"/>
  <c r="AK34" i="5"/>
  <c r="AI34" i="5"/>
  <c r="AK20" i="5"/>
  <c r="AI20" i="5"/>
  <c r="AK11" i="5"/>
  <c r="AI11" i="5"/>
  <c r="AI41" i="5"/>
  <c r="AK41" i="5"/>
  <c r="AI31" i="5"/>
  <c r="AK31" i="5"/>
  <c r="AI14" i="5"/>
  <c r="AK14" i="5"/>
  <c r="AK38" i="5"/>
  <c r="AI38" i="5"/>
  <c r="AK29" i="5"/>
  <c r="AI29" i="5"/>
  <c r="AI16" i="5"/>
  <c r="AK16" i="5"/>
  <c r="AK42" i="5"/>
  <c r="AI42" i="5"/>
  <c r="AK37" i="5"/>
  <c r="AI37" i="5"/>
  <c r="AI33" i="5"/>
  <c r="AK33" i="5"/>
  <c r="AK28" i="5"/>
  <c r="AI28" i="5"/>
  <c r="AI19" i="5"/>
  <c r="AK19" i="5"/>
  <c r="AK15" i="5"/>
  <c r="AI15" i="5"/>
  <c r="AI10" i="5"/>
  <c r="AK10" i="5"/>
  <c r="AU4" i="5"/>
  <c r="AS4" i="5"/>
  <c r="AN42" i="5"/>
  <c r="AP42" i="5"/>
  <c r="AN33" i="5"/>
  <c r="AP33" i="5"/>
  <c r="AN14" i="5"/>
  <c r="AP14" i="5"/>
  <c r="AP4" i="5"/>
  <c r="AN4" i="5"/>
  <c r="AN41" i="5"/>
  <c r="AP41" i="5"/>
  <c r="AN36" i="5"/>
  <c r="AP36" i="5"/>
  <c r="AN31" i="5"/>
  <c r="AP31" i="5"/>
  <c r="AN21" i="5"/>
  <c r="AP21" i="5"/>
  <c r="AN17" i="5"/>
  <c r="AP17" i="5"/>
  <c r="AN13" i="5"/>
  <c r="AP13" i="5"/>
  <c r="AN6" i="5"/>
  <c r="AP6" i="5"/>
  <c r="AN18" i="5"/>
  <c r="AP18" i="5"/>
  <c r="AP45" i="5"/>
  <c r="AN45" i="5"/>
  <c r="AN40" i="5"/>
  <c r="AP40" i="5"/>
  <c r="AN35" i="5"/>
  <c r="AP35" i="5"/>
  <c r="AN30" i="5"/>
  <c r="AP30" i="5"/>
  <c r="AN20" i="5"/>
  <c r="AP20" i="5"/>
  <c r="AN16" i="5"/>
  <c r="AP16" i="5"/>
  <c r="AN11" i="5"/>
  <c r="AP11" i="5"/>
  <c r="AN37" i="5"/>
  <c r="AP37" i="5"/>
  <c r="AN28" i="5"/>
  <c r="AP28" i="5"/>
  <c r="AN8" i="5"/>
  <c r="AP8" i="5"/>
  <c r="AN44" i="5"/>
  <c r="AP44" i="5"/>
  <c r="AN38" i="5"/>
  <c r="AP38" i="5"/>
  <c r="AN34" i="5"/>
  <c r="AP34" i="5"/>
  <c r="AN29" i="5"/>
  <c r="AP29" i="5"/>
  <c r="AN19" i="5"/>
  <c r="AP19" i="5"/>
  <c r="AN15" i="5"/>
  <c r="AP15" i="5"/>
  <c r="AN10" i="5"/>
  <c r="AP10" i="5"/>
  <c r="AF41" i="5"/>
  <c r="AF36" i="5"/>
  <c r="AF31" i="5"/>
  <c r="AF25" i="5"/>
  <c r="AF18" i="5"/>
  <c r="AF14" i="5"/>
  <c r="AF8" i="5"/>
  <c r="AD45" i="5"/>
  <c r="AF45" i="5"/>
  <c r="AF40" i="5"/>
  <c r="AF35" i="5"/>
  <c r="AF30" i="5"/>
  <c r="AF21" i="5"/>
  <c r="AF17" i="5"/>
  <c r="AF13" i="5"/>
  <c r="AF6" i="5"/>
  <c r="AF44" i="5"/>
  <c r="AF38" i="5"/>
  <c r="AF34" i="5"/>
  <c r="AF29" i="5"/>
  <c r="AF20" i="5"/>
  <c r="AF16" i="5"/>
  <c r="AF11" i="5"/>
  <c r="AD4" i="5"/>
  <c r="AF4" i="5"/>
  <c r="AF42" i="5"/>
  <c r="AF37" i="5"/>
  <c r="AF33" i="5"/>
  <c r="AF28" i="5"/>
  <c r="AF19" i="5"/>
  <c r="AF15" i="5"/>
  <c r="AF10" i="5"/>
  <c r="AZ46" i="5"/>
  <c r="L33" i="1" l="1"/>
  <c r="BQ33" i="1" s="1"/>
  <c r="L34" i="1"/>
  <c r="BQ34" i="1" s="1"/>
  <c r="L35" i="1"/>
  <c r="BQ35" i="1" s="1"/>
  <c r="L32" i="1"/>
  <c r="BQ32" i="1" s="1"/>
  <c r="L28" i="1"/>
  <c r="BQ28" i="1" s="1"/>
  <c r="L29" i="1"/>
  <c r="BQ29" i="1" s="1"/>
  <c r="L30" i="1"/>
  <c r="BQ30" i="1" s="1"/>
  <c r="L27" i="1"/>
  <c r="BQ27" i="1" s="1"/>
  <c r="L25" i="1"/>
  <c r="BQ25" i="1" s="1"/>
  <c r="L17" i="1"/>
  <c r="BQ17" i="1" s="1"/>
  <c r="L18" i="1"/>
  <c r="BQ18" i="1" s="1"/>
  <c r="L19" i="1"/>
  <c r="BQ19" i="1" s="1"/>
  <c r="L20" i="1"/>
  <c r="BQ20" i="1" s="1"/>
  <c r="L21" i="1"/>
  <c r="BQ21" i="1" s="1"/>
  <c r="L22" i="1"/>
  <c r="BQ22" i="1" s="1"/>
  <c r="L16" i="1"/>
  <c r="BQ16" i="1" s="1"/>
  <c r="L6" i="1"/>
  <c r="BQ6" i="1" s="1"/>
  <c r="L7" i="1"/>
  <c r="BQ7" i="1" s="1"/>
  <c r="L8" i="1"/>
  <c r="BQ8" i="1" s="1"/>
  <c r="L9" i="1"/>
  <c r="BQ9" i="1" s="1"/>
  <c r="L10" i="1"/>
  <c r="BQ10" i="1" s="1"/>
  <c r="L11" i="1"/>
  <c r="BQ11" i="1" s="1"/>
  <c r="L12" i="1"/>
  <c r="BQ12" i="1" s="1"/>
  <c r="L13" i="1"/>
  <c r="BQ13" i="1" s="1"/>
  <c r="L14" i="1"/>
  <c r="BQ14" i="1" s="1"/>
  <c r="L5" i="1"/>
  <c r="BQ5" i="1" s="1"/>
  <c r="BP16" i="2"/>
  <c r="BP17" i="2"/>
  <c r="BP18" i="2"/>
  <c r="BP19" i="2"/>
  <c r="BP21" i="2"/>
  <c r="BP22" i="2"/>
  <c r="BP23" i="2"/>
  <c r="BP24" i="2"/>
  <c r="BP28" i="2"/>
  <c r="BP29" i="2"/>
  <c r="BP30" i="2"/>
  <c r="BP31" i="2"/>
  <c r="BP15" i="2"/>
  <c r="BP5" i="2"/>
  <c r="BP7" i="2"/>
  <c r="BP8" i="2"/>
  <c r="BP9" i="2"/>
  <c r="BP10" i="2"/>
  <c r="BP4" i="2"/>
  <c r="BJ16" i="2"/>
  <c r="BG16" i="2" s="1"/>
  <c r="BJ17" i="2"/>
  <c r="BG17" i="2" s="1"/>
  <c r="BJ18" i="2"/>
  <c r="BG18" i="2" s="1"/>
  <c r="BJ19" i="2"/>
  <c r="BG19" i="2" s="1"/>
  <c r="BJ20" i="2"/>
  <c r="BJ21" i="2"/>
  <c r="BG21" i="2" s="1"/>
  <c r="BJ22" i="2"/>
  <c r="BG22" i="2" s="1"/>
  <c r="BJ23" i="2"/>
  <c r="BG23" i="2" s="1"/>
  <c r="BJ24" i="2"/>
  <c r="BG24" i="2" s="1"/>
  <c r="BJ28" i="2"/>
  <c r="BG28" i="2" s="1"/>
  <c r="BJ29" i="2"/>
  <c r="BG29" i="2" s="1"/>
  <c r="BJ30" i="2"/>
  <c r="BG30" i="2" s="1"/>
  <c r="BJ31" i="2"/>
  <c r="BG31" i="2" s="1"/>
  <c r="BJ15" i="2"/>
  <c r="BJ5" i="2"/>
  <c r="BG5" i="2" s="1"/>
  <c r="BJ7" i="2"/>
  <c r="BG7" i="2" s="1"/>
  <c r="BJ8" i="2"/>
  <c r="BG8" i="2" s="1"/>
  <c r="BJ9" i="2"/>
  <c r="BG9" i="2" s="1"/>
  <c r="BJ10" i="2"/>
  <c r="BG10" i="2" s="1"/>
  <c r="BJ4" i="2"/>
  <c r="BG4" i="2" s="1"/>
  <c r="BD16" i="2"/>
  <c r="BA16" i="2" s="1"/>
  <c r="BD17" i="2"/>
  <c r="BA17" i="2" s="1"/>
  <c r="BD18" i="2"/>
  <c r="BA18" i="2" s="1"/>
  <c r="BD19" i="2"/>
  <c r="BA19" i="2" s="1"/>
  <c r="BD20" i="2"/>
  <c r="BA20" i="2" s="1"/>
  <c r="BD21" i="2"/>
  <c r="BA21" i="2" s="1"/>
  <c r="BD22" i="2"/>
  <c r="BA22" i="2" s="1"/>
  <c r="BD23" i="2"/>
  <c r="BA23" i="2" s="1"/>
  <c r="BD24" i="2"/>
  <c r="BA24" i="2" s="1"/>
  <c r="BD28" i="2"/>
  <c r="BA28" i="2" s="1"/>
  <c r="BD29" i="2"/>
  <c r="BA29" i="2" s="1"/>
  <c r="BD30" i="2"/>
  <c r="BA30" i="2" s="1"/>
  <c r="BD31" i="2"/>
  <c r="BA31" i="2" s="1"/>
  <c r="BD15" i="2"/>
  <c r="BD5" i="2"/>
  <c r="BA5" i="2" s="1"/>
  <c r="BD7" i="2"/>
  <c r="BA7" i="2" s="1"/>
  <c r="BD8" i="2"/>
  <c r="BA8" i="2" s="1"/>
  <c r="BD9" i="2"/>
  <c r="BA9" i="2" s="1"/>
  <c r="BD10" i="2"/>
  <c r="BA10" i="2" s="1"/>
  <c r="BD4" i="2"/>
  <c r="BA4" i="2" s="1"/>
  <c r="AX16" i="2"/>
  <c r="AU16" i="2" s="1"/>
  <c r="AX17" i="2"/>
  <c r="AU17" i="2" s="1"/>
  <c r="AX18" i="2"/>
  <c r="AU18" i="2" s="1"/>
  <c r="AX19" i="2"/>
  <c r="AU19" i="2" s="1"/>
  <c r="AX20" i="2"/>
  <c r="AU20" i="2" s="1"/>
  <c r="AX21" i="2"/>
  <c r="AU21" i="2" s="1"/>
  <c r="AX22" i="2"/>
  <c r="AU22" i="2" s="1"/>
  <c r="AX23" i="2"/>
  <c r="AU23" i="2" s="1"/>
  <c r="AX24" i="2"/>
  <c r="AU24" i="2" s="1"/>
  <c r="AX28" i="2"/>
  <c r="AU28" i="2" s="1"/>
  <c r="AX29" i="2"/>
  <c r="AU29" i="2" s="1"/>
  <c r="AX30" i="2"/>
  <c r="AU30" i="2" s="1"/>
  <c r="AX31" i="2"/>
  <c r="AU31" i="2" s="1"/>
  <c r="AX15" i="2"/>
  <c r="AX5" i="2"/>
  <c r="AU5" i="2" s="1"/>
  <c r="AX7" i="2"/>
  <c r="AU7" i="2" s="1"/>
  <c r="AX8" i="2"/>
  <c r="AU8" i="2" s="1"/>
  <c r="AX9" i="2"/>
  <c r="AU9" i="2" s="1"/>
  <c r="AX10" i="2"/>
  <c r="AU10" i="2" s="1"/>
  <c r="AX4" i="2"/>
  <c r="AU4" i="2" s="1"/>
  <c r="AR16" i="2"/>
  <c r="AO16" i="2" s="1"/>
  <c r="AR17" i="2"/>
  <c r="AO17" i="2" s="1"/>
  <c r="AR18" i="2"/>
  <c r="AO18" i="2" s="1"/>
  <c r="AR19" i="2"/>
  <c r="AO19" i="2" s="1"/>
  <c r="AR20" i="2"/>
  <c r="AO20" i="2" s="1"/>
  <c r="AR22" i="2"/>
  <c r="AO22" i="2" s="1"/>
  <c r="AR23" i="2"/>
  <c r="AO23" i="2" s="1"/>
  <c r="AR24" i="2"/>
  <c r="AO24" i="2" s="1"/>
  <c r="AR28" i="2"/>
  <c r="AO28" i="2" s="1"/>
  <c r="AR29" i="2"/>
  <c r="AO29" i="2" s="1"/>
  <c r="AR30" i="2"/>
  <c r="AO30" i="2" s="1"/>
  <c r="AR31" i="2"/>
  <c r="AO31" i="2" s="1"/>
  <c r="AR15" i="2"/>
  <c r="AR5" i="2"/>
  <c r="AO5" i="2" s="1"/>
  <c r="AR7" i="2"/>
  <c r="AO7" i="2" s="1"/>
  <c r="AR8" i="2"/>
  <c r="AO8" i="2" s="1"/>
  <c r="AR9" i="2"/>
  <c r="AO9" i="2" s="1"/>
  <c r="AR10" i="2"/>
  <c r="AO10" i="2" s="1"/>
  <c r="AR4" i="2"/>
  <c r="AO4" i="2" s="1"/>
  <c r="AL16" i="2"/>
  <c r="AL17" i="2"/>
  <c r="AL18" i="2"/>
  <c r="AL19" i="2"/>
  <c r="AL20" i="2"/>
  <c r="AL21" i="2"/>
  <c r="AL22" i="2"/>
  <c r="AL23" i="2"/>
  <c r="AL24" i="2"/>
  <c r="AL28" i="2"/>
  <c r="AL29" i="2"/>
  <c r="AL30" i="2"/>
  <c r="AL31" i="2"/>
  <c r="AL15" i="2"/>
  <c r="AL5" i="2"/>
  <c r="AL7" i="2"/>
  <c r="AL8" i="2"/>
  <c r="AL9" i="2"/>
  <c r="AL10" i="2"/>
  <c r="AL4" i="2"/>
  <c r="AF16" i="2"/>
  <c r="AF17" i="2"/>
  <c r="AF18" i="2"/>
  <c r="AF19" i="2"/>
  <c r="AF20" i="2"/>
  <c r="AF21" i="2"/>
  <c r="AF22" i="2"/>
  <c r="AF23" i="2"/>
  <c r="AF24" i="2"/>
  <c r="AF28" i="2"/>
  <c r="AF29" i="2"/>
  <c r="AF30" i="2"/>
  <c r="AF31" i="2"/>
  <c r="AF15" i="2"/>
  <c r="AF5" i="2"/>
  <c r="AF7" i="2"/>
  <c r="AF8" i="2"/>
  <c r="AF9" i="2"/>
  <c r="AF10" i="2"/>
  <c r="AF4" i="2"/>
  <c r="Z16" i="2"/>
  <c r="Z17" i="2"/>
  <c r="Z18" i="2"/>
  <c r="Z19" i="2"/>
  <c r="Z20" i="2"/>
  <c r="Z21" i="2"/>
  <c r="Z22" i="2"/>
  <c r="Z23" i="2"/>
  <c r="Z24" i="2"/>
  <c r="Z28" i="2"/>
  <c r="Z29" i="2"/>
  <c r="Z30" i="2"/>
  <c r="Z31" i="2"/>
  <c r="Z15" i="2"/>
  <c r="Z5" i="2"/>
  <c r="Z7" i="2"/>
  <c r="Z8" i="2"/>
  <c r="Z9" i="2"/>
  <c r="Z10" i="2"/>
  <c r="Z4" i="2"/>
  <c r="T16" i="2"/>
  <c r="T17" i="2"/>
  <c r="T18" i="2"/>
  <c r="T19" i="2"/>
  <c r="T20" i="2"/>
  <c r="T21" i="2"/>
  <c r="T22" i="2"/>
  <c r="T23" i="2"/>
  <c r="T24" i="2"/>
  <c r="T28" i="2"/>
  <c r="T29" i="2"/>
  <c r="T30" i="2"/>
  <c r="T31" i="2"/>
  <c r="T15" i="2"/>
  <c r="T5" i="2"/>
  <c r="T7" i="2"/>
  <c r="T8" i="2"/>
  <c r="T9" i="2"/>
  <c r="T10" i="2"/>
  <c r="T4" i="2"/>
  <c r="N16" i="2"/>
  <c r="N17" i="2"/>
  <c r="N18" i="2"/>
  <c r="N19" i="2"/>
  <c r="N20" i="2"/>
  <c r="CF20" i="2" s="1"/>
  <c r="N21" i="2"/>
  <c r="N22" i="2"/>
  <c r="N23" i="2"/>
  <c r="N24" i="2"/>
  <c r="N28" i="2"/>
  <c r="N29" i="2"/>
  <c r="N30" i="2"/>
  <c r="N31" i="2"/>
  <c r="N15" i="2"/>
  <c r="N5" i="2"/>
  <c r="N7" i="2"/>
  <c r="N8" i="2"/>
  <c r="N9" i="2"/>
  <c r="N10" i="2"/>
  <c r="CD29" i="2" l="1"/>
  <c r="CF29" i="2"/>
  <c r="BG15" i="2"/>
  <c r="BJ32" i="2"/>
  <c r="CD28" i="2"/>
  <c r="CF28" i="2"/>
  <c r="AO15" i="2"/>
  <c r="AR32" i="2"/>
  <c r="CF24" i="2"/>
  <c r="CD24" i="2"/>
  <c r="CD4" i="2"/>
  <c r="CA4" i="2" s="1"/>
  <c r="CF4" i="2"/>
  <c r="CF23" i="2"/>
  <c r="CD23" i="2"/>
  <c r="CF10" i="2"/>
  <c r="CD10" i="2"/>
  <c r="CF22" i="2"/>
  <c r="CD22" i="2"/>
  <c r="CF9" i="2"/>
  <c r="CD9" i="2"/>
  <c r="CF21" i="2"/>
  <c r="CD21" i="2"/>
  <c r="AL32" i="2"/>
  <c r="CF8" i="2"/>
  <c r="CD8" i="2"/>
  <c r="CF19" i="2"/>
  <c r="CD19" i="2"/>
  <c r="CF7" i="2"/>
  <c r="CD7" i="2"/>
  <c r="CD18" i="2"/>
  <c r="CF18" i="2"/>
  <c r="CD5" i="2"/>
  <c r="CF5" i="2"/>
  <c r="CD17" i="2"/>
  <c r="CF17" i="2"/>
  <c r="AU15" i="2"/>
  <c r="AX32" i="2"/>
  <c r="CD15" i="2"/>
  <c r="CF15" i="2"/>
  <c r="BP32" i="2"/>
  <c r="CD16" i="2"/>
  <c r="CF16" i="2"/>
  <c r="BG20" i="2"/>
  <c r="CD20" i="2"/>
  <c r="CF31" i="2"/>
  <c r="CD31" i="2"/>
  <c r="CF30" i="2"/>
  <c r="CD30" i="2"/>
  <c r="BA15" i="2"/>
  <c r="BD32" i="2"/>
  <c r="AF32" i="2"/>
  <c r="Z32" i="2"/>
  <c r="Q4" i="2"/>
  <c r="N32" i="2"/>
  <c r="T32" i="2"/>
  <c r="BM28" i="2"/>
  <c r="BO28" i="2"/>
  <c r="Y30" i="2"/>
  <c r="W30" i="2"/>
  <c r="M15" i="2"/>
  <c r="K15" i="2"/>
  <c r="S17" i="2"/>
  <c r="Q17" i="2"/>
  <c r="Y28" i="2"/>
  <c r="W28" i="2"/>
  <c r="AC4" i="2"/>
  <c r="AE4" i="2"/>
  <c r="AC23" i="2"/>
  <c r="AE23" i="2"/>
  <c r="AI9" i="2"/>
  <c r="AK9" i="2"/>
  <c r="AK21" i="2"/>
  <c r="AI21" i="2"/>
  <c r="BM10" i="2"/>
  <c r="BO10" i="2"/>
  <c r="BM22" i="2"/>
  <c r="BO22" i="2"/>
  <c r="K10" i="1"/>
  <c r="I10" i="1"/>
  <c r="S19" i="2"/>
  <c r="Q19" i="2"/>
  <c r="M5" i="2"/>
  <c r="K5" i="2"/>
  <c r="AI10" i="2"/>
  <c r="AK10" i="2"/>
  <c r="S30" i="2"/>
  <c r="Q30" i="2"/>
  <c r="M31" i="2"/>
  <c r="K31" i="2"/>
  <c r="M18" i="2"/>
  <c r="K18" i="2"/>
  <c r="S29" i="2"/>
  <c r="Q29" i="2"/>
  <c r="Q16" i="2"/>
  <c r="S16" i="2"/>
  <c r="Y24" i="2"/>
  <c r="W24" i="2"/>
  <c r="AE10" i="2"/>
  <c r="AC10" i="2"/>
  <c r="AC22" i="2"/>
  <c r="AE22" i="2"/>
  <c r="AK8" i="2"/>
  <c r="AI8" i="2"/>
  <c r="AK20" i="2"/>
  <c r="AI20" i="2"/>
  <c r="BM9" i="2"/>
  <c r="BO9" i="2"/>
  <c r="BM21" i="2"/>
  <c r="BO21" i="2"/>
  <c r="I9" i="1"/>
  <c r="K9" i="1"/>
  <c r="Y31" i="2"/>
  <c r="W31" i="2"/>
  <c r="AI4" i="2"/>
  <c r="AK4" i="2"/>
  <c r="BM4" i="2"/>
  <c r="BO4" i="2"/>
  <c r="K30" i="2"/>
  <c r="M30" i="2"/>
  <c r="S28" i="2"/>
  <c r="Q28" i="2"/>
  <c r="Y23" i="2"/>
  <c r="W23" i="2"/>
  <c r="AC9" i="2"/>
  <c r="AE9" i="2"/>
  <c r="AE21" i="2"/>
  <c r="AC21" i="2"/>
  <c r="AK7" i="2"/>
  <c r="AI7" i="2"/>
  <c r="BM8" i="2"/>
  <c r="BO8" i="2"/>
  <c r="I8" i="1"/>
  <c r="K8" i="1"/>
  <c r="M7" i="2"/>
  <c r="K7" i="2"/>
  <c r="W16" i="2"/>
  <c r="Y16" i="2"/>
  <c r="BM23" i="2"/>
  <c r="BO23" i="2"/>
  <c r="M17" i="2"/>
  <c r="K17" i="2"/>
  <c r="Y4" i="2"/>
  <c r="W4" i="2"/>
  <c r="M29" i="2"/>
  <c r="K29" i="2"/>
  <c r="K16" i="2"/>
  <c r="M16" i="2"/>
  <c r="S24" i="2"/>
  <c r="Q24" i="2"/>
  <c r="Y10" i="2"/>
  <c r="W10" i="2"/>
  <c r="Y22" i="2"/>
  <c r="W22" i="2"/>
  <c r="AC8" i="2"/>
  <c r="AE8" i="2"/>
  <c r="AC20" i="2"/>
  <c r="AE20" i="2"/>
  <c r="AI5" i="2"/>
  <c r="AK5" i="2"/>
  <c r="BM7" i="2"/>
  <c r="BO7" i="2"/>
  <c r="BM19" i="2"/>
  <c r="BO19" i="2"/>
  <c r="I7" i="1"/>
  <c r="K7" i="1"/>
  <c r="AC29" i="2"/>
  <c r="AE29" i="2"/>
  <c r="Y17" i="2"/>
  <c r="W17" i="2"/>
  <c r="S31" i="2"/>
  <c r="Q31" i="2"/>
  <c r="M28" i="2"/>
  <c r="K28" i="2"/>
  <c r="S4" i="2"/>
  <c r="S23" i="2"/>
  <c r="Q23" i="2"/>
  <c r="Y9" i="2"/>
  <c r="W9" i="2"/>
  <c r="W21" i="2"/>
  <c r="Y21" i="2"/>
  <c r="AE7" i="2"/>
  <c r="AC7" i="2"/>
  <c r="AI15" i="2"/>
  <c r="AK15" i="2"/>
  <c r="AI19" i="2"/>
  <c r="AK19" i="2"/>
  <c r="BM5" i="2"/>
  <c r="BO5" i="2"/>
  <c r="BM18" i="2"/>
  <c r="BO18" i="2"/>
  <c r="I6" i="1"/>
  <c r="K6" i="1"/>
  <c r="M20" i="2"/>
  <c r="K20" i="2"/>
  <c r="S15" i="2"/>
  <c r="Q15" i="2"/>
  <c r="S18" i="2"/>
  <c r="Q18" i="2"/>
  <c r="K24" i="2"/>
  <c r="M24" i="2"/>
  <c r="Q10" i="2"/>
  <c r="S10" i="2"/>
  <c r="Q22" i="2"/>
  <c r="S22" i="2"/>
  <c r="Y8" i="2"/>
  <c r="W8" i="2"/>
  <c r="Y20" i="2"/>
  <c r="W20" i="2"/>
  <c r="AC5" i="2"/>
  <c r="AE5" i="2"/>
  <c r="AI31" i="2"/>
  <c r="AK31" i="2"/>
  <c r="AI18" i="2"/>
  <c r="AK18" i="2"/>
  <c r="BM15" i="2"/>
  <c r="BO15" i="2"/>
  <c r="BM17" i="2"/>
  <c r="BO17" i="2"/>
  <c r="S5" i="2"/>
  <c r="Q5" i="2"/>
  <c r="AI24" i="2"/>
  <c r="AK24" i="2"/>
  <c r="AI23" i="2"/>
  <c r="AK23" i="2"/>
  <c r="I12" i="1"/>
  <c r="K12" i="1"/>
  <c r="Y29" i="2"/>
  <c r="W29" i="2"/>
  <c r="K19" i="2"/>
  <c r="M19" i="2"/>
  <c r="K4" i="2"/>
  <c r="M23" i="2"/>
  <c r="K23" i="2"/>
  <c r="S9" i="2"/>
  <c r="Q9" i="2"/>
  <c r="Q21" i="2"/>
  <c r="S21" i="2"/>
  <c r="W7" i="2"/>
  <c r="Y7" i="2"/>
  <c r="AC15" i="2"/>
  <c r="AE15" i="2"/>
  <c r="AC19" i="2"/>
  <c r="AE19" i="2"/>
  <c r="AI30" i="2"/>
  <c r="AK30" i="2"/>
  <c r="AI17" i="2"/>
  <c r="AK17" i="2"/>
  <c r="BM31" i="2"/>
  <c r="BO31" i="2"/>
  <c r="BM16" i="2"/>
  <c r="BO16" i="2"/>
  <c r="M8" i="2"/>
  <c r="K8" i="2"/>
  <c r="AE16" i="2"/>
  <c r="AC16" i="2"/>
  <c r="K13" i="1"/>
  <c r="I13" i="1"/>
  <c r="AC28" i="2"/>
  <c r="AE28" i="2"/>
  <c r="AC24" i="2"/>
  <c r="AE24" i="2"/>
  <c r="K10" i="2"/>
  <c r="M10" i="2"/>
  <c r="M22" i="2"/>
  <c r="K22" i="2"/>
  <c r="Q8" i="2"/>
  <c r="S8" i="2"/>
  <c r="Q20" i="2"/>
  <c r="S20" i="2"/>
  <c r="Y5" i="2"/>
  <c r="W5" i="2"/>
  <c r="AC31" i="2"/>
  <c r="AE31" i="2"/>
  <c r="AC18" i="2"/>
  <c r="AE18" i="2"/>
  <c r="AI29" i="2"/>
  <c r="AK29" i="2"/>
  <c r="AK16" i="2"/>
  <c r="AI16" i="2"/>
  <c r="BM30" i="2"/>
  <c r="BO30" i="2"/>
  <c r="I5" i="1"/>
  <c r="K5" i="1"/>
  <c r="Y18" i="2"/>
  <c r="W18" i="2"/>
  <c r="BM24" i="2"/>
  <c r="BO24" i="2"/>
  <c r="AK22" i="2"/>
  <c r="AI22" i="2"/>
  <c r="K11" i="1"/>
  <c r="I11" i="1"/>
  <c r="M9" i="2"/>
  <c r="K9" i="2"/>
  <c r="M21" i="2"/>
  <c r="K21" i="2"/>
  <c r="Q7" i="2"/>
  <c r="S7" i="2"/>
  <c r="Y15" i="2"/>
  <c r="W15" i="2"/>
  <c r="Y19" i="2"/>
  <c r="W19" i="2"/>
  <c r="AC30" i="2"/>
  <c r="AE30" i="2"/>
  <c r="AC17" i="2"/>
  <c r="AE17" i="2"/>
  <c r="AI28" i="2"/>
  <c r="AK28" i="2"/>
  <c r="BM29" i="2"/>
  <c r="BO29" i="2"/>
  <c r="K14" i="1"/>
  <c r="I14" i="1"/>
  <c r="I35" i="1"/>
  <c r="K35" i="1"/>
  <c r="K32" i="1"/>
  <c r="I32" i="1"/>
  <c r="I34" i="1"/>
  <c r="K34" i="1"/>
  <c r="K33" i="1"/>
  <c r="I33" i="1"/>
  <c r="I27" i="1"/>
  <c r="K27" i="1"/>
  <c r="I29" i="1"/>
  <c r="K29" i="1"/>
  <c r="I30" i="1"/>
  <c r="K30" i="1"/>
  <c r="K28" i="1"/>
  <c r="I28" i="1"/>
  <c r="I25" i="1"/>
  <c r="K25" i="1"/>
  <c r="I22" i="1"/>
  <c r="K22" i="1"/>
  <c r="I18" i="1"/>
  <c r="K18" i="1"/>
  <c r="K16" i="1"/>
  <c r="I16" i="1"/>
  <c r="K21" i="1"/>
  <c r="I21" i="1"/>
  <c r="K17" i="1"/>
  <c r="I17" i="1"/>
  <c r="I19" i="1"/>
  <c r="K19" i="1"/>
  <c r="K20" i="1"/>
  <c r="I20" i="1"/>
  <c r="AQ15" i="2"/>
  <c r="AQ20" i="2"/>
  <c r="AW10" i="2"/>
  <c r="AW29" i="2"/>
  <c r="BC31" i="2"/>
  <c r="BC18" i="2"/>
  <c r="AM5" i="2"/>
  <c r="AQ8" i="2"/>
  <c r="AQ31" i="2"/>
  <c r="AQ24" i="2"/>
  <c r="AQ17" i="2"/>
  <c r="AW9" i="2"/>
  <c r="AW15" i="2"/>
  <c r="AW28" i="2"/>
  <c r="AW21" i="2"/>
  <c r="AW19" i="2"/>
  <c r="BC4" i="2"/>
  <c r="BC7" i="2"/>
  <c r="BC30" i="2"/>
  <c r="BC23" i="2"/>
  <c r="BC17" i="2"/>
  <c r="BI9" i="2"/>
  <c r="BI15" i="2"/>
  <c r="BI28" i="2"/>
  <c r="BI21" i="2"/>
  <c r="BI19" i="2"/>
  <c r="BQ4" i="2"/>
  <c r="BE8" i="2"/>
  <c r="BC8" i="2"/>
  <c r="BC20" i="2"/>
  <c r="BI5" i="2"/>
  <c r="AQ4" i="2"/>
  <c r="AQ7" i="2"/>
  <c r="AQ30" i="2"/>
  <c r="AQ23" i="2"/>
  <c r="AQ16" i="2"/>
  <c r="AW8" i="2"/>
  <c r="AW31" i="2"/>
  <c r="AW24" i="2"/>
  <c r="AW20" i="2"/>
  <c r="AW18" i="2"/>
  <c r="BC10" i="2"/>
  <c r="BC5" i="2"/>
  <c r="BC29" i="2"/>
  <c r="BC22" i="2"/>
  <c r="BC16" i="2"/>
  <c r="BI8" i="2"/>
  <c r="BI31" i="2"/>
  <c r="BI24" i="2"/>
  <c r="BI20" i="2"/>
  <c r="BI18" i="2"/>
  <c r="BQ5" i="2"/>
  <c r="AQ9" i="2"/>
  <c r="AQ28" i="2"/>
  <c r="AQ18" i="2"/>
  <c r="AW5" i="2"/>
  <c r="AW22" i="2"/>
  <c r="AW16" i="2"/>
  <c r="BC24" i="2"/>
  <c r="BI10" i="2"/>
  <c r="BI22" i="2"/>
  <c r="BI16" i="2"/>
  <c r="AQ10" i="2"/>
  <c r="AQ5" i="2"/>
  <c r="AS5" i="2"/>
  <c r="AQ29" i="2"/>
  <c r="AQ22" i="2"/>
  <c r="AQ19" i="2"/>
  <c r="AY4" i="2"/>
  <c r="AW4" i="2"/>
  <c r="AW7" i="2"/>
  <c r="AW30" i="2"/>
  <c r="AW23" i="2"/>
  <c r="AW17" i="2"/>
  <c r="BC9" i="2"/>
  <c r="BC15" i="2"/>
  <c r="BC28" i="2"/>
  <c r="BC21" i="2"/>
  <c r="BC19" i="2"/>
  <c r="BI4" i="2"/>
  <c r="BI7" i="2"/>
  <c r="BI30" i="2"/>
  <c r="BI23" i="2"/>
  <c r="BI17" i="2"/>
  <c r="BI29" i="2"/>
  <c r="BP26" i="1"/>
  <c r="L26" i="1"/>
  <c r="L23" i="1"/>
  <c r="CG4" i="2" l="1"/>
  <c r="CF32" i="2"/>
  <c r="CD32" i="2"/>
  <c r="CF11" i="2"/>
  <c r="CD11" i="2"/>
  <c r="CD33" i="2" l="1"/>
  <c r="CF33" i="2"/>
  <c r="BP36" i="1" l="1"/>
  <c r="BP15" i="1" l="1"/>
  <c r="BQ24" i="2"/>
  <c r="BK24" i="2" l="1"/>
  <c r="CE24" i="2" s="1"/>
  <c r="BE24" i="2" l="1"/>
  <c r="AY24" i="2" l="1"/>
  <c r="AS24" i="2" l="1"/>
  <c r="AM24" i="2" l="1"/>
  <c r="AG24" i="2" l="1"/>
  <c r="AA24" i="2"/>
  <c r="U24" i="2"/>
  <c r="O24" i="2" l="1"/>
  <c r="CG24" i="2" s="1"/>
  <c r="J15" i="1" l="1"/>
  <c r="O19" i="2" l="1"/>
  <c r="BQ19" i="2" l="1"/>
  <c r="BK19" i="2"/>
  <c r="BE19" i="2"/>
  <c r="AY19" i="2"/>
  <c r="AS19" i="2"/>
  <c r="AM19" i="2"/>
  <c r="AG19" i="2"/>
  <c r="AA19" i="2"/>
  <c r="U19" i="2"/>
  <c r="BL11" i="2"/>
  <c r="BN11" i="2"/>
  <c r="CG19" i="2" l="1"/>
  <c r="CE19" i="2"/>
  <c r="BN33" i="2"/>
  <c r="BM32" i="2"/>
  <c r="BL33" i="2"/>
  <c r="BQ20" i="2"/>
  <c r="BQ31" i="2"/>
  <c r="BQ29" i="2"/>
  <c r="BQ22" i="2"/>
  <c r="BQ30" i="2"/>
  <c r="BQ28" i="2"/>
  <c r="BQ23" i="2"/>
  <c r="BQ21" i="2"/>
  <c r="BQ18" i="2"/>
  <c r="BQ17" i="2"/>
  <c r="BQ16" i="2"/>
  <c r="BQ15" i="2"/>
  <c r="BQ10" i="2"/>
  <c r="BQ9" i="2"/>
  <c r="BQ8" i="2"/>
  <c r="BQ7" i="2"/>
  <c r="BP11" i="2"/>
  <c r="BQ32" i="2" l="1"/>
  <c r="BO32" i="2"/>
  <c r="BO11" i="2"/>
  <c r="BM11" i="2"/>
  <c r="BP33" i="2"/>
  <c r="BQ11" i="2"/>
  <c r="BQ33" i="2" l="1"/>
  <c r="BM33" i="2"/>
  <c r="BO33" i="2"/>
  <c r="AG4" i="2" l="1"/>
  <c r="AH11" i="2"/>
  <c r="AJ11" i="2"/>
  <c r="AN11" i="2"/>
  <c r="AP11" i="2"/>
  <c r="AT11" i="2"/>
  <c r="AV11" i="2"/>
  <c r="AZ11" i="2"/>
  <c r="BB11" i="2"/>
  <c r="BF11" i="2"/>
  <c r="BF33" i="2" s="1"/>
  <c r="BH11" i="2"/>
  <c r="BH33" i="2" s="1"/>
  <c r="J23" i="1" l="1"/>
  <c r="K23" i="1" s="1"/>
  <c r="H23" i="1"/>
  <c r="I23" i="1" s="1"/>
  <c r="J36" i="1"/>
  <c r="H36" i="1"/>
  <c r="J31" i="1"/>
  <c r="H31" i="1"/>
  <c r="H15" i="1"/>
  <c r="L11" i="2"/>
  <c r="J11" i="2"/>
  <c r="BK20" i="2"/>
  <c r="CE20" i="2" s="1"/>
  <c r="BK7" i="2"/>
  <c r="CE7" i="2" s="1"/>
  <c r="BF46" i="5"/>
  <c r="AC46" i="5"/>
  <c r="AE46" i="5"/>
  <c r="AH46" i="5"/>
  <c r="AJ46" i="5"/>
  <c r="AM46" i="5"/>
  <c r="AO46" i="5"/>
  <c r="AR46" i="5"/>
  <c r="AT46" i="5"/>
  <c r="BB46" i="5"/>
  <c r="BD46" i="5"/>
  <c r="AY5" i="2"/>
  <c r="AS20" i="2"/>
  <c r="AA20" i="2"/>
  <c r="AA15" i="2"/>
  <c r="AA17" i="2"/>
  <c r="AA22" i="2"/>
  <c r="AA23" i="2"/>
  <c r="AA29" i="2"/>
  <c r="AA31" i="2"/>
  <c r="U8" i="2"/>
  <c r="BE31" i="2"/>
  <c r="BE22" i="2"/>
  <c r="BE7" i="2"/>
  <c r="BE5" i="2"/>
  <c r="AY29" i="2"/>
  <c r="AY18" i="2"/>
  <c r="AY15" i="2"/>
  <c r="AY10" i="2"/>
  <c r="AS9" i="2"/>
  <c r="AS10" i="2"/>
  <c r="AS18" i="2"/>
  <c r="AS21" i="2"/>
  <c r="AS23" i="2"/>
  <c r="AS28" i="2"/>
  <c r="AS29" i="2"/>
  <c r="AM4" i="2"/>
  <c r="AG5" i="2"/>
  <c r="AG31" i="2"/>
  <c r="AG18" i="2"/>
  <c r="AA4" i="2"/>
  <c r="U23" i="2"/>
  <c r="U18" i="2"/>
  <c r="U17" i="2"/>
  <c r="U10" i="2"/>
  <c r="U9" i="2"/>
  <c r="BB33" i="2"/>
  <c r="AD11" i="2"/>
  <c r="AB11" i="2"/>
  <c r="X11" i="2"/>
  <c r="V11" i="2"/>
  <c r="R11" i="2"/>
  <c r="P11" i="2"/>
  <c r="AG23" i="2"/>
  <c r="AG17" i="2"/>
  <c r="AS15" i="2"/>
  <c r="BE21" i="2"/>
  <c r="BE16" i="2"/>
  <c r="BK28" i="2"/>
  <c r="CE28" i="2" s="1"/>
  <c r="BK21" i="2"/>
  <c r="CE21" i="2" s="1"/>
  <c r="BK17" i="2"/>
  <c r="CE17" i="2" s="1"/>
  <c r="U30" i="2"/>
  <c r="Z11" i="2"/>
  <c r="AM21" i="2"/>
  <c r="AV46" i="5"/>
  <c r="BE28" i="2"/>
  <c r="U20" i="2"/>
  <c r="U7" i="2"/>
  <c r="U4" i="2"/>
  <c r="AA9" i="2"/>
  <c r="AG20" i="2"/>
  <c r="AM22" i="2"/>
  <c r="AS4" i="2"/>
  <c r="BE9" i="2"/>
  <c r="O20" i="2"/>
  <c r="CG20" i="2" s="1"/>
  <c r="AA10" i="2"/>
  <c r="AA8" i="2"/>
  <c r="AA7" i="2"/>
  <c r="AA5" i="2"/>
  <c r="AG10" i="2"/>
  <c r="AM8" i="2"/>
  <c r="AY7" i="2"/>
  <c r="BE46" i="5" l="1"/>
  <c r="BC46" i="5"/>
  <c r="K26" i="1"/>
  <c r="AV33" i="2"/>
  <c r="AN33" i="2"/>
  <c r="AP33" i="2"/>
  <c r="AJ33" i="2"/>
  <c r="AH33" i="2"/>
  <c r="AT33" i="2"/>
  <c r="AS46" i="5"/>
  <c r="AU46" i="5"/>
  <c r="AZ33" i="2"/>
  <c r="W11" i="2"/>
  <c r="Y11" i="2"/>
  <c r="AM15" i="2"/>
  <c r="AM31" i="2"/>
  <c r="AM20" i="2"/>
  <c r="AM29" i="2"/>
  <c r="AM17" i="2"/>
  <c r="AM16" i="2"/>
  <c r="BQ36" i="1"/>
  <c r="BP31" i="1"/>
  <c r="BP37" i="1" s="1"/>
  <c r="BQ26" i="1"/>
  <c r="L31" i="1"/>
  <c r="K31" i="1" s="1"/>
  <c r="BK23" i="2"/>
  <c r="CE23" i="2" s="1"/>
  <c r="BK15" i="2"/>
  <c r="BK9" i="2"/>
  <c r="CE9" i="2" s="1"/>
  <c r="L15" i="1"/>
  <c r="BK31" i="2"/>
  <c r="CE31" i="2" s="1"/>
  <c r="BK30" i="2"/>
  <c r="CE30" i="2" s="1"/>
  <c r="BK29" i="2"/>
  <c r="CE29" i="2" s="1"/>
  <c r="BK22" i="2"/>
  <c r="CE22" i="2" s="1"/>
  <c r="BK18" i="2"/>
  <c r="CE18" i="2" s="1"/>
  <c r="BK16" i="2"/>
  <c r="CE16" i="2" s="1"/>
  <c r="BK10" i="2"/>
  <c r="CE10" i="2" s="1"/>
  <c r="BK8" i="2"/>
  <c r="CE8" i="2" s="1"/>
  <c r="BK5" i="2"/>
  <c r="CE5" i="2" s="1"/>
  <c r="BE30" i="2"/>
  <c r="BE29" i="2"/>
  <c r="BE23" i="2"/>
  <c r="BE20" i="2"/>
  <c r="BE18" i="2"/>
  <c r="BE15" i="2"/>
  <c r="BE32" i="2" s="1"/>
  <c r="BE4" i="2"/>
  <c r="AY31" i="2"/>
  <c r="AY30" i="2"/>
  <c r="AY23" i="2"/>
  <c r="AY21" i="2"/>
  <c r="AY20" i="2"/>
  <c r="AY17" i="2"/>
  <c r="AY9" i="2"/>
  <c r="AY8" i="2"/>
  <c r="AL46" i="5"/>
  <c r="AK46" i="5" s="1"/>
  <c r="AS31" i="2"/>
  <c r="AS16" i="2"/>
  <c r="AS32" i="2" s="1"/>
  <c r="AS8" i="2"/>
  <c r="AS7" i="2"/>
  <c r="AM30" i="2"/>
  <c r="AM28" i="2"/>
  <c r="AM23" i="2"/>
  <c r="AM18" i="2"/>
  <c r="AI32" i="2"/>
  <c r="AM10" i="2"/>
  <c r="AM9" i="2"/>
  <c r="AM7" i="2"/>
  <c r="AQ32" i="2"/>
  <c r="AG30" i="2"/>
  <c r="AG28" i="2"/>
  <c r="AG22" i="2"/>
  <c r="AG21" i="2"/>
  <c r="AG16" i="2"/>
  <c r="AE32" i="2"/>
  <c r="AG15" i="2"/>
  <c r="AG9" i="2"/>
  <c r="AG7" i="2"/>
  <c r="AA30" i="2"/>
  <c r="AA28" i="2"/>
  <c r="AA21" i="2"/>
  <c r="AA18" i="2"/>
  <c r="AA16" i="2"/>
  <c r="U31" i="2"/>
  <c r="U29" i="2"/>
  <c r="U28" i="2"/>
  <c r="U22" i="2"/>
  <c r="U21" i="2"/>
  <c r="R33" i="2"/>
  <c r="U16" i="2"/>
  <c r="P33" i="2"/>
  <c r="U15" i="2"/>
  <c r="T11" i="2"/>
  <c r="J37" i="1"/>
  <c r="H37" i="1"/>
  <c r="J24" i="1"/>
  <c r="H24" i="1"/>
  <c r="H38" i="1" s="1"/>
  <c r="M32" i="2"/>
  <c r="L33" i="2"/>
  <c r="J33" i="2"/>
  <c r="N11" i="2"/>
  <c r="BC32" i="2"/>
  <c r="Z33" i="2"/>
  <c r="U5" i="2"/>
  <c r="O15" i="2"/>
  <c r="CG15" i="2" s="1"/>
  <c r="AB33" i="2"/>
  <c r="O9" i="2"/>
  <c r="CG9" i="2" s="1"/>
  <c r="O7" i="2"/>
  <c r="CG7" i="2" s="1"/>
  <c r="O31" i="2"/>
  <c r="CG31" i="2" s="1"/>
  <c r="O30" i="2"/>
  <c r="CG30" i="2" s="1"/>
  <c r="O29" i="2"/>
  <c r="CG29" i="2" s="1"/>
  <c r="O28" i="2"/>
  <c r="CG28" i="2" s="1"/>
  <c r="O23" i="2"/>
  <c r="CG23" i="2" s="1"/>
  <c r="O22" i="2"/>
  <c r="CG22" i="2" s="1"/>
  <c r="O21" i="2"/>
  <c r="CG21" i="2" s="1"/>
  <c r="O18" i="2"/>
  <c r="CG18" i="2" s="1"/>
  <c r="O17" i="2"/>
  <c r="CG17" i="2" s="1"/>
  <c r="O16" i="2"/>
  <c r="CG16" i="2" s="1"/>
  <c r="O10" i="2"/>
  <c r="CG10" i="2" s="1"/>
  <c r="O8" i="2"/>
  <c r="CG8" i="2" s="1"/>
  <c r="O5" i="2"/>
  <c r="CG5" i="2" s="1"/>
  <c r="BE10" i="2"/>
  <c r="BE17" i="2"/>
  <c r="BD11" i="2"/>
  <c r="AY28" i="2"/>
  <c r="AY22" i="2"/>
  <c r="AY16" i="2"/>
  <c r="AY32" i="2" s="1"/>
  <c r="AU32" i="2"/>
  <c r="AX11" i="2"/>
  <c r="L36" i="1"/>
  <c r="K36" i="1" s="1"/>
  <c r="BK4" i="2"/>
  <c r="CE4" i="2" s="1"/>
  <c r="BJ11" i="2"/>
  <c r="AS30" i="2"/>
  <c r="AS22" i="2"/>
  <c r="AS17" i="2"/>
  <c r="AR11" i="2"/>
  <c r="AL11" i="2"/>
  <c r="AG29" i="2"/>
  <c r="AD33" i="2"/>
  <c r="AF11" i="2"/>
  <c r="AG8" i="2"/>
  <c r="X33" i="2"/>
  <c r="V33" i="2"/>
  <c r="AA11" i="2"/>
  <c r="AM32" i="2" l="1"/>
  <c r="BK32" i="2"/>
  <c r="CE15" i="2"/>
  <c r="AC11" i="2"/>
  <c r="Q11" i="2"/>
  <c r="K11" i="2"/>
  <c r="AG32" i="2"/>
  <c r="K15" i="1"/>
  <c r="J38" i="1"/>
  <c r="AA32" i="2"/>
  <c r="AA33" i="2" s="1"/>
  <c r="O32" i="2"/>
  <c r="U32" i="2"/>
  <c r="BG32" i="2"/>
  <c r="BI32" i="2"/>
  <c r="BA32" i="2"/>
  <c r="U11" i="2"/>
  <c r="I36" i="1"/>
  <c r="I31" i="1"/>
  <c r="I26" i="1"/>
  <c r="I15" i="1"/>
  <c r="AW32" i="2"/>
  <c r="AO32" i="2"/>
  <c r="W32" i="2"/>
  <c r="AK32" i="2"/>
  <c r="M11" i="2"/>
  <c r="AK11" i="2"/>
  <c r="AI11" i="2"/>
  <c r="AE11" i="2"/>
  <c r="W33" i="2"/>
  <c r="AU11" i="2"/>
  <c r="AW11" i="2"/>
  <c r="Y33" i="2"/>
  <c r="AQ11" i="2"/>
  <c r="AO11" i="2"/>
  <c r="BI11" i="2"/>
  <c r="BG11" i="2"/>
  <c r="AI46" i="5"/>
  <c r="BC11" i="2"/>
  <c r="BA11" i="2"/>
  <c r="S11" i="2"/>
  <c r="Y32" i="2"/>
  <c r="AC32" i="2"/>
  <c r="S32" i="2"/>
  <c r="Q32" i="2"/>
  <c r="K32" i="2"/>
  <c r="AS11" i="2"/>
  <c r="AM11" i="2"/>
  <c r="BQ31" i="1"/>
  <c r="BQ37" i="1" s="1"/>
  <c r="BP23" i="1"/>
  <c r="BP24" i="1" s="1"/>
  <c r="BJ33" i="2"/>
  <c r="BE11" i="2"/>
  <c r="AY11" i="2"/>
  <c r="AR33" i="2"/>
  <c r="AL33" i="2"/>
  <c r="AF33" i="2"/>
  <c r="AG11" i="2"/>
  <c r="BQ15" i="1"/>
  <c r="T33" i="2"/>
  <c r="N33" i="2"/>
  <c r="O11" i="2"/>
  <c r="BD33" i="2"/>
  <c r="BK11" i="2"/>
  <c r="BK33" i="2" s="1"/>
  <c r="AX33" i="2"/>
  <c r="L37" i="1"/>
  <c r="K37" i="1" s="1"/>
  <c r="CG32" i="2" l="1"/>
  <c r="CE32" i="2"/>
  <c r="Q33" i="2"/>
  <c r="U33" i="2"/>
  <c r="M33" i="2"/>
  <c r="CG11" i="2"/>
  <c r="BE33" i="2"/>
  <c r="AY33" i="2"/>
  <c r="AS33" i="2"/>
  <c r="AM33" i="2"/>
  <c r="I37" i="1"/>
  <c r="AI33" i="2"/>
  <c r="AK33" i="2"/>
  <c r="S33" i="2"/>
  <c r="AQ33" i="2"/>
  <c r="AO33" i="2"/>
  <c r="AC33" i="2"/>
  <c r="AE33" i="2"/>
  <c r="AU33" i="2"/>
  <c r="AW33" i="2"/>
  <c r="BI33" i="2"/>
  <c r="BG33" i="2"/>
  <c r="BC33" i="2"/>
  <c r="BA33" i="2"/>
  <c r="K33" i="2"/>
  <c r="CE11" i="2"/>
  <c r="AG33" i="2"/>
  <c r="O33" i="2"/>
  <c r="CG33" i="2" l="1"/>
  <c r="CE33" i="2"/>
  <c r="L24" i="1"/>
  <c r="L38" i="1" s="1"/>
  <c r="BQ23" i="1"/>
  <c r="BQ24" i="1" s="1"/>
  <c r="BQ38" i="1" s="1"/>
  <c r="AG46" i="5"/>
  <c r="K24" i="1" l="1"/>
  <c r="I24" i="1"/>
  <c r="AF46" i="5"/>
  <c r="AD46" i="5"/>
  <c r="BR46" i="5"/>
  <c r="AQ46" i="5"/>
  <c r="K38" i="1" l="1"/>
  <c r="I38" i="1"/>
  <c r="AP46" i="5"/>
  <c r="AN46" i="5"/>
  <c r="BJ46" i="5" l="1"/>
  <c r="BP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Mª Rosa Marzo</author>
  </authors>
  <commentList>
    <comment ref="T4" authorId="0" shapeId="0" xr:uid="{D7125CB2-B54F-48A7-B1E5-8294C5EEEDF3}">
      <text>
        <r>
          <rPr>
            <b/>
            <sz val="7"/>
            <color indexed="81"/>
            <rFont val="Tahoma"/>
            <family val="2"/>
          </rPr>
          <t xml:space="preserve">3 PASAN DE TU A CU:
</t>
        </r>
        <r>
          <rPr>
            <sz val="7"/>
            <color indexed="81"/>
            <rFont val="Tahoma"/>
            <family val="2"/>
          </rPr>
          <t>ESCORIZA MORERA, LUIS
GATICA CASAS, JOSE MANUEL
MARTIN GUTIERREZ, EMILIO</t>
        </r>
        <r>
          <rPr>
            <sz val="9"/>
            <color indexed="81"/>
            <rFont val="Tahoma"/>
            <family val="2"/>
          </rPr>
          <t xml:space="preserve">
</t>
        </r>
      </text>
    </comment>
    <comment ref="Z4" authorId="1" shapeId="0" xr:uid="{77C4AA5D-5FF9-49AD-AB9B-8FD4B69FA3C2}">
      <text>
        <r>
          <rPr>
            <b/>
            <sz val="7"/>
            <color indexed="81"/>
            <rFont val="Tahoma"/>
            <family val="2"/>
          </rPr>
          <t xml:space="preserve">4 PASAN DE TU A CU:
</t>
        </r>
        <r>
          <rPr>
            <sz val="7"/>
            <color indexed="81"/>
            <rFont val="Tahoma"/>
            <family val="2"/>
          </rPr>
          <t xml:space="preserve">Aguado Vidal, Enrique
Ortiz Bellot, Guadalupe
Ruiz Garzón, Gabriel
Vignerón Tenorio, Alberto
</t>
        </r>
      </text>
    </comment>
    <comment ref="BP4" authorId="1" shapeId="0" xr:uid="{9049D4DC-073C-4CA0-8520-B1190A235E1D}">
      <text>
        <r>
          <rPr>
            <b/>
            <sz val="8"/>
            <color indexed="81"/>
            <rFont val="Tahoma"/>
            <family val="2"/>
          </rPr>
          <t>Mª Rosa Marzo:</t>
        </r>
        <r>
          <rPr>
            <sz val="8"/>
            <color indexed="81"/>
            <rFont val="Tahoma"/>
            <family val="2"/>
          </rPr>
          <t xml:space="preserve">
</t>
        </r>
        <r>
          <rPr>
            <b/>
            <sz val="8"/>
            <color indexed="81"/>
            <rFont val="Tahoma"/>
            <family val="2"/>
          </rPr>
          <t>4 JUBILACIONES:</t>
        </r>
        <r>
          <rPr>
            <sz val="8"/>
            <color indexed="81"/>
            <rFont val="Tahoma"/>
            <family val="2"/>
          </rPr>
          <t xml:space="preserve">
Meouak, Mohamed
Piniella Corbacho, Francisco
Ramos Romero, Héctor
Sáenz Ruiz, José Ramón
</t>
        </r>
        <r>
          <rPr>
            <b/>
            <sz val="8"/>
            <color indexed="81"/>
            <rFont val="Tahoma"/>
            <family val="2"/>
          </rPr>
          <t>2 PASAN DE CU A EME:</t>
        </r>
        <r>
          <rPr>
            <sz val="8"/>
            <color indexed="81"/>
            <rFont val="Tahoma"/>
            <family val="2"/>
          </rPr>
          <t xml:space="preserve">
Martínez de la Ossa Fdez, Enrique J
Martínez Valdivia, Manuel Jesús</t>
        </r>
      </text>
    </comment>
    <comment ref="N5" authorId="0" shapeId="0" xr:uid="{E32789DA-C637-480A-A139-15792547FB51}">
      <text>
        <r>
          <rPr>
            <b/>
            <sz val="8"/>
            <color indexed="81"/>
            <rFont val="Tahoma"/>
            <family val="2"/>
          </rPr>
          <t xml:space="preserve">1 ALTA:
</t>
        </r>
        <r>
          <rPr>
            <sz val="8"/>
            <color indexed="81"/>
            <rFont val="Tahoma"/>
            <family val="2"/>
          </rPr>
          <t>OCHOA HUESO, RAUL</t>
        </r>
        <r>
          <rPr>
            <b/>
            <sz val="8"/>
            <color indexed="81"/>
            <rFont val="Tahoma"/>
            <family val="2"/>
          </rPr>
          <t xml:space="preserve">
</t>
        </r>
      </text>
    </comment>
    <comment ref="T5" authorId="0" shapeId="0" xr:uid="{BBCD272F-24B3-49BE-B2F2-ADF7B43279D0}">
      <text>
        <r>
          <rPr>
            <b/>
            <sz val="7"/>
            <color indexed="81"/>
            <rFont val="Tahoma"/>
            <family val="2"/>
          </rPr>
          <t xml:space="preserve">3 JUBILACIONES:
</t>
        </r>
        <r>
          <rPr>
            <sz val="7"/>
            <color indexed="81"/>
            <rFont val="Tahoma"/>
            <family val="2"/>
          </rPr>
          <t xml:space="preserve">ALEMANY MARQUEZ, PEDRO
MAÑEZ MUÑOZ, Mª ANGELES
SALDAÑA VALDERAS, EVA </t>
        </r>
        <r>
          <rPr>
            <sz val="9"/>
            <color indexed="81"/>
            <rFont val="Tahoma"/>
            <family val="2"/>
          </rPr>
          <t xml:space="preserve">
</t>
        </r>
        <r>
          <rPr>
            <b/>
            <sz val="7"/>
            <color indexed="81"/>
            <rFont val="Tahoma"/>
            <family val="2"/>
          </rPr>
          <t xml:space="preserve">2 PASAN DE TEU A TU:
</t>
        </r>
        <r>
          <rPr>
            <sz val="7"/>
            <color indexed="81"/>
            <rFont val="Tahoma"/>
            <family val="2"/>
          </rPr>
          <t>CEBALLOS MORENO, MANUEL
LOPEZ SANCHEZ, AUXILIADORA</t>
        </r>
      </text>
    </comment>
    <comment ref="AL5" authorId="1" shapeId="0" xr:uid="{14BCC299-3842-40C6-9AB5-C1004FB0CD5E}">
      <text>
        <r>
          <rPr>
            <b/>
            <sz val="7"/>
            <color indexed="81"/>
            <rFont val="Tahoma"/>
            <family val="2"/>
          </rPr>
          <t xml:space="preserve">1 TEU A TU:
</t>
        </r>
        <r>
          <rPr>
            <sz val="7"/>
            <color indexed="81"/>
            <rFont val="Tahoma"/>
            <family val="2"/>
          </rPr>
          <t>Díaz Ortega, Mª Rosario</t>
        </r>
      </text>
    </comment>
    <comment ref="AX5" authorId="1" shapeId="0" xr:uid="{C9469090-E537-4821-BB3C-4605C90A3BD7}">
      <text>
        <r>
          <rPr>
            <b/>
            <sz val="9"/>
            <color indexed="81"/>
            <rFont val="Tahoma"/>
            <family val="2"/>
          </rPr>
          <t>Mª Rosa Marzo:</t>
        </r>
        <r>
          <rPr>
            <sz val="9"/>
            <color indexed="81"/>
            <rFont val="Tahoma"/>
            <family val="2"/>
          </rPr>
          <t xml:space="preserve">
PASA DE TEU A TU:
Gutiérrez Amares, Gonzalo.</t>
        </r>
      </text>
    </comment>
    <comment ref="BP5" authorId="1" shapeId="0" xr:uid="{F51F442B-DFCB-4E87-A961-F2773CE210ED}">
      <text>
        <r>
          <rPr>
            <b/>
            <sz val="8"/>
            <color indexed="81"/>
            <rFont val="Tahoma"/>
            <family val="2"/>
          </rPr>
          <t>Mª Rosa Marzo:</t>
        </r>
        <r>
          <rPr>
            <sz val="8"/>
            <color indexed="81"/>
            <rFont val="Tahoma"/>
            <family val="2"/>
          </rPr>
          <t xml:space="preserve">
</t>
        </r>
        <r>
          <rPr>
            <b/>
            <sz val="8"/>
            <color indexed="81"/>
            <rFont val="Tahoma"/>
            <family val="2"/>
          </rPr>
          <t>15 JUBILACIONES:</t>
        </r>
        <r>
          <rPr>
            <sz val="8"/>
            <color indexed="81"/>
            <rFont val="Tahoma"/>
            <family val="2"/>
          </rPr>
          <t xml:space="preserve">
Aballe Villero, Miguel Angel
Ariza Sánchez, Octavio
Casimiro-Soriguer Escofet, Mª Milagrosa
Frías Delgado, Antonio
Lacave García, Mª Blanca
Lorenzo Gómez, José Daniel
Montoya Sánchez, Mª Socorro
Nogueroles Alonso de la Sierra,  Pedro
Paez Sandubete, José María
Pérez Fernández, Francisco Javier
Pérez González, ana Beatriz
Pérez-Bustamante Mourier, Ana Sofía
Prián Rodríguez, Manuel
Sánchez del Pino, María Jesús
Sueiro Fernández, José
</t>
        </r>
        <r>
          <rPr>
            <b/>
            <sz val="8"/>
            <color indexed="81"/>
            <rFont val="Tahoma"/>
            <family val="2"/>
          </rPr>
          <t>1 DE TEU A TU:</t>
        </r>
        <r>
          <rPr>
            <sz val="8"/>
            <color indexed="81"/>
            <rFont val="Tahoma"/>
            <family val="2"/>
          </rPr>
          <t xml:space="preserve">
Deudero Sánchez, Mercedes A.
</t>
        </r>
        <r>
          <rPr>
            <b/>
            <sz val="8"/>
            <color indexed="81"/>
            <rFont val="Tahoma"/>
            <family val="2"/>
          </rPr>
          <t>1 DE PCD A TU:</t>
        </r>
        <r>
          <rPr>
            <sz val="8"/>
            <color indexed="81"/>
            <rFont val="Tahoma"/>
            <family val="2"/>
          </rPr>
          <t xml:space="preserve">
Jigena Antelo, Bismarck</t>
        </r>
      </text>
    </comment>
    <comment ref="BP7" authorId="1" shapeId="0" xr:uid="{90D1E3B2-CEED-4FA5-9F24-EB917F6516EF}">
      <text>
        <r>
          <rPr>
            <b/>
            <sz val="8"/>
            <color indexed="81"/>
            <rFont val="Tahoma"/>
            <family val="2"/>
          </rPr>
          <t>Mª Rosa Marzo:</t>
        </r>
        <r>
          <rPr>
            <sz val="8"/>
            <color indexed="81"/>
            <rFont val="Tahoma"/>
            <family val="2"/>
          </rPr>
          <t xml:space="preserve">
</t>
        </r>
        <r>
          <rPr>
            <b/>
            <sz val="8"/>
            <color indexed="81"/>
            <rFont val="Tahoma"/>
            <family val="2"/>
          </rPr>
          <t xml:space="preserve">5 JUBILACIONES:
</t>
        </r>
        <r>
          <rPr>
            <sz val="8"/>
            <color indexed="81"/>
            <rFont val="Tahoma"/>
            <family val="2"/>
          </rPr>
          <t>Aparicio Patino, José
Ayuso Vilacides, Jesús
Benítez Trujillo, Francisco
Martínez de la Rosa, Félix
Ruiz Jiménez, Miguel Angel</t>
        </r>
      </text>
    </comment>
    <comment ref="AF9" authorId="1" shapeId="0" xr:uid="{82D4F50B-63F9-46AF-AFED-FDD3F3049A1F}">
      <text>
        <r>
          <rPr>
            <b/>
            <sz val="8"/>
            <color indexed="81"/>
            <rFont val="Tahoma"/>
            <family val="2"/>
          </rPr>
          <t>Mª Rosa Marzo:</t>
        </r>
        <r>
          <rPr>
            <sz val="8"/>
            <color indexed="81"/>
            <rFont val="Tahoma"/>
            <family val="2"/>
          </rPr>
          <t xml:space="preserve">
1 JUBILACIÓN:
Sánchez Ger, Rodrigo.</t>
        </r>
      </text>
    </comment>
    <comment ref="AR9" authorId="1" shapeId="0" xr:uid="{05750E89-9A51-4743-B1DD-7B9DFB843E64}">
      <text>
        <r>
          <rPr>
            <b/>
            <sz val="8"/>
            <color indexed="81"/>
            <rFont val="Tahoma"/>
            <family val="2"/>
          </rPr>
          <t xml:space="preserve">PASA A SERVICIOS ESPECIALES:
</t>
        </r>
        <r>
          <rPr>
            <sz val="8"/>
            <color indexed="81"/>
            <rFont val="Tahoma"/>
            <family val="2"/>
          </rPr>
          <t>Jiménez Ferrer, Germán</t>
        </r>
        <r>
          <rPr>
            <sz val="9"/>
            <color indexed="81"/>
            <rFont val="Tahoma"/>
            <family val="2"/>
          </rPr>
          <t xml:space="preserve">
</t>
        </r>
      </text>
    </comment>
    <comment ref="AX9" authorId="1" shapeId="0" xr:uid="{57E378A5-9989-48E9-89AB-179B544E9C54}">
      <text>
        <r>
          <rPr>
            <b/>
            <sz val="9"/>
            <color indexed="81"/>
            <rFont val="Tahoma"/>
            <family val="2"/>
          </rPr>
          <t>Mª Rosa Marzo:</t>
        </r>
        <r>
          <rPr>
            <sz val="9"/>
            <color indexed="81"/>
            <rFont val="Tahoma"/>
            <family val="2"/>
          </rPr>
          <t xml:space="preserve">
Aunque Gutiérrrez Amares Gonzalo ha pasado a TU, sale el mismo nº que junio pq se ha reincorporado al servicio activo Jiménez Ferrer, Germán.</t>
        </r>
      </text>
    </comment>
    <comment ref="BP9" authorId="1" shapeId="0" xr:uid="{A7317BCE-1FE4-4612-B66F-AC29C5AD9D5A}">
      <text>
        <r>
          <rPr>
            <b/>
            <sz val="8"/>
            <color indexed="81"/>
            <rFont val="Tahoma"/>
            <family val="2"/>
          </rPr>
          <t>Mª Rosa Marzo:</t>
        </r>
        <r>
          <rPr>
            <sz val="8"/>
            <color indexed="81"/>
            <rFont val="Tahoma"/>
            <family val="2"/>
          </rPr>
          <t xml:space="preserve">
</t>
        </r>
        <r>
          <rPr>
            <b/>
            <sz val="8"/>
            <color indexed="81"/>
            <rFont val="Tahoma"/>
            <family val="2"/>
          </rPr>
          <t xml:space="preserve">6 JUBILACIONES:
</t>
        </r>
        <r>
          <rPr>
            <sz val="8"/>
            <color indexed="81"/>
            <rFont val="Tahoma"/>
            <family val="2"/>
          </rPr>
          <t xml:space="preserve">Bienvenido Bárcena, Rafael
González Gutiérrez, Francisco J
Junco Cachero, Mª Perpetuo S
Río Sánchez, Rosario del
Romero Alfaro, Mª Elena
Sánchez Vera, Lourdes
</t>
        </r>
        <r>
          <rPr>
            <b/>
            <sz val="8"/>
            <color indexed="81"/>
            <rFont val="Tahoma"/>
            <family val="2"/>
          </rPr>
          <t xml:space="preserve">1 TEU A TU:
</t>
        </r>
        <r>
          <rPr>
            <sz val="8"/>
            <color indexed="81"/>
            <rFont val="Tahoma"/>
            <family val="2"/>
          </rPr>
          <t>Deudero Sánchez, Mercedes A</t>
        </r>
      </text>
    </comment>
    <comment ref="AF12" authorId="1" shapeId="0" xr:uid="{CCE4242D-95E2-4E39-954C-9362A9116782}">
      <text>
        <r>
          <rPr>
            <b/>
            <sz val="9"/>
            <color indexed="81"/>
            <rFont val="Tahoma"/>
            <family val="2"/>
          </rPr>
          <t>Mª Rosa Marzo:</t>
        </r>
        <r>
          <rPr>
            <sz val="9"/>
            <color indexed="81"/>
            <rFont val="Tahoma"/>
            <family val="2"/>
          </rPr>
          <t xml:space="preserve">
</t>
        </r>
        <r>
          <rPr>
            <b/>
            <sz val="8"/>
            <color indexed="81"/>
            <rFont val="Tahoma"/>
            <family val="2"/>
          </rPr>
          <t>1 JUBILACIÓN:</t>
        </r>
        <r>
          <rPr>
            <sz val="8"/>
            <color indexed="81"/>
            <rFont val="Tahoma"/>
            <family val="2"/>
          </rPr>
          <t xml:space="preserve">
Torre Fdez-Trujillo, Julio de la</t>
        </r>
      </text>
    </comment>
    <comment ref="AX12" authorId="1" shapeId="0" xr:uid="{CDB427D1-76C0-44AC-A83A-F9DBCD03A5A1}">
      <text>
        <r>
          <rPr>
            <b/>
            <sz val="9"/>
            <color indexed="81"/>
            <rFont val="Tahoma"/>
            <family val="2"/>
          </rPr>
          <t>Mª Rosa Marzo:</t>
        </r>
        <r>
          <rPr>
            <sz val="9"/>
            <color indexed="81"/>
            <rFont val="Tahoma"/>
            <family val="2"/>
          </rPr>
          <t xml:space="preserve">
PASA DE COL A PPL:
Ruiz Rodríguez Margarita</t>
        </r>
      </text>
    </comment>
    <comment ref="BP12" authorId="1" shapeId="0" xr:uid="{AB4C15D6-5520-425D-AA4E-E13CF83592B1}">
      <text>
        <r>
          <rPr>
            <b/>
            <sz val="8"/>
            <color indexed="81"/>
            <rFont val="Tahoma"/>
            <family val="2"/>
          </rPr>
          <t>Mª Rosa Marzo:</t>
        </r>
        <r>
          <rPr>
            <sz val="8"/>
            <color indexed="81"/>
            <rFont val="Tahoma"/>
            <family val="2"/>
          </rPr>
          <t xml:space="preserve">
</t>
        </r>
        <r>
          <rPr>
            <b/>
            <sz val="8"/>
            <color indexed="81"/>
            <rFont val="Tahoma"/>
            <family val="2"/>
          </rPr>
          <t xml:space="preserve">1 DE COL A PPL:
</t>
        </r>
        <r>
          <rPr>
            <sz val="8"/>
            <color indexed="81"/>
            <rFont val="Tahoma"/>
            <family val="2"/>
          </rPr>
          <t>Mohamed Amar, Horia</t>
        </r>
      </text>
    </comment>
    <comment ref="N13" authorId="0" shapeId="0" xr:uid="{1B54619D-F221-488B-BE59-C801B86FE8CF}">
      <text>
        <r>
          <rPr>
            <b/>
            <sz val="8"/>
            <color indexed="81"/>
            <rFont val="Tahoma"/>
            <family val="2"/>
          </rPr>
          <t xml:space="preserve">1 CESE POR RENUNCIA:
</t>
        </r>
        <r>
          <rPr>
            <sz val="8"/>
            <color indexed="81"/>
            <rFont val="Tahoma"/>
            <family val="2"/>
          </rPr>
          <t>HAMPEL, MIRIAM</t>
        </r>
        <r>
          <rPr>
            <sz val="9"/>
            <color indexed="81"/>
            <rFont val="Tahoma"/>
            <family val="2"/>
          </rPr>
          <t xml:space="preserve">
</t>
        </r>
      </text>
    </comment>
    <comment ref="T13" authorId="0" shapeId="0" xr:uid="{ADE41F3F-7C1D-450A-9DEE-82F5B86B7AED}">
      <text>
        <r>
          <rPr>
            <b/>
            <sz val="7"/>
            <color indexed="81"/>
            <rFont val="Tahoma"/>
            <family val="2"/>
          </rPr>
          <t xml:space="preserve">1 JUBILACIÓN:
</t>
        </r>
        <r>
          <rPr>
            <sz val="7"/>
            <color indexed="81"/>
            <rFont val="Tahoma"/>
            <family val="2"/>
          </rPr>
          <t>JIMÉNEZ CARMONA, SOLEDAD</t>
        </r>
        <r>
          <rPr>
            <sz val="9"/>
            <color indexed="81"/>
            <rFont val="Tahoma"/>
            <family val="2"/>
          </rPr>
          <t xml:space="preserve">
</t>
        </r>
      </text>
    </comment>
    <comment ref="BP13" authorId="1" shapeId="0" xr:uid="{C81C357F-EF81-4CB4-B65B-052644184D33}">
      <text>
        <r>
          <rPr>
            <b/>
            <sz val="8"/>
            <color indexed="81"/>
            <rFont val="Tahoma"/>
            <family val="2"/>
          </rPr>
          <t>Mª Rosa Marzo:</t>
        </r>
        <r>
          <rPr>
            <sz val="9"/>
            <color indexed="81"/>
            <rFont val="Tahoma"/>
            <family val="2"/>
          </rPr>
          <t xml:space="preserve">
</t>
        </r>
        <r>
          <rPr>
            <b/>
            <sz val="9"/>
            <color indexed="81"/>
            <rFont val="Tahoma"/>
            <family val="2"/>
          </rPr>
          <t xml:space="preserve">1 PCD A TU:
</t>
        </r>
        <r>
          <rPr>
            <sz val="9"/>
            <color indexed="81"/>
            <rFont val="Tahoma"/>
            <family val="2"/>
          </rPr>
          <t>Jigena Antelo, Bismarck</t>
        </r>
      </text>
    </comment>
    <comment ref="T14" authorId="0" shapeId="0" xr:uid="{9471EBB4-8156-4930-8719-78B15E5FB4AE}">
      <text>
        <r>
          <rPr>
            <b/>
            <sz val="7"/>
            <color indexed="81"/>
            <rFont val="Tahoma"/>
            <family val="2"/>
          </rPr>
          <t xml:space="preserve">2 PASAN DE COL A PPL:
</t>
        </r>
        <r>
          <rPr>
            <sz val="7"/>
            <color indexed="81"/>
            <rFont val="Tahoma"/>
            <family val="2"/>
          </rPr>
          <t>CARMONA BARRIENTOS, INES
MOHAMED AMAR, RACHIDA</t>
        </r>
        <r>
          <rPr>
            <sz val="9"/>
            <color indexed="81"/>
            <rFont val="Tahoma"/>
            <family val="2"/>
          </rPr>
          <t xml:space="preserve">
</t>
        </r>
      </text>
    </comment>
    <comment ref="AL14" authorId="1" shapeId="0" xr:uid="{C81FDD6F-1F2B-41DC-B425-614440858B57}">
      <text>
        <r>
          <rPr>
            <b/>
            <sz val="7"/>
            <color indexed="81"/>
            <rFont val="Tahoma"/>
            <family val="2"/>
          </rPr>
          <t>Mª Rosa Marzo:</t>
        </r>
        <r>
          <rPr>
            <sz val="7"/>
            <color indexed="81"/>
            <rFont val="Tahoma"/>
            <family val="2"/>
          </rPr>
          <t xml:space="preserve">
</t>
        </r>
        <r>
          <rPr>
            <b/>
            <sz val="7"/>
            <color indexed="81"/>
            <rFont val="Tahoma"/>
            <family val="2"/>
          </rPr>
          <t>1 ALTA PERO SERVS ESP (NO CUENTA):</t>
        </r>
        <r>
          <rPr>
            <sz val="7"/>
            <color indexed="81"/>
            <rFont val="Tahoma"/>
            <family val="2"/>
          </rPr>
          <t xml:space="preserve">
Navarro Rodríguez, Mª Pilar</t>
        </r>
        <r>
          <rPr>
            <sz val="8"/>
            <color indexed="81"/>
            <rFont val="Tahoma"/>
            <family val="2"/>
          </rPr>
          <t xml:space="preserve">
</t>
        </r>
        <r>
          <rPr>
            <b/>
            <sz val="8"/>
            <color indexed="81"/>
            <rFont val="Tahoma"/>
            <family val="2"/>
          </rPr>
          <t xml:space="preserve">2 COLAB A PPL:
</t>
        </r>
        <r>
          <rPr>
            <sz val="8"/>
            <color indexed="81"/>
            <rFont val="Tahoma"/>
            <family val="2"/>
          </rPr>
          <t xml:space="preserve">Ribón Seisdedos, Mª Antonia
Rdoríguez Pastor, Cristina
</t>
        </r>
        <r>
          <rPr>
            <b/>
            <sz val="8"/>
            <color indexed="81"/>
            <rFont val="Tahoma"/>
            <family val="2"/>
          </rPr>
          <t xml:space="preserve">1 ASO A PPL:
</t>
        </r>
        <r>
          <rPr>
            <sz val="8"/>
            <color indexed="81"/>
            <rFont val="Tahoma"/>
            <family val="2"/>
          </rPr>
          <t xml:space="preserve">Gracia Romero, Manuel A.
</t>
        </r>
        <r>
          <rPr>
            <b/>
            <sz val="8"/>
            <color indexed="81"/>
            <rFont val="Tahoma"/>
            <family val="2"/>
          </rPr>
          <t xml:space="preserve">2 ASCIS A PPL VINC:
</t>
        </r>
        <r>
          <rPr>
            <sz val="8"/>
            <color indexed="81"/>
            <rFont val="Tahoma"/>
            <family val="2"/>
          </rPr>
          <t xml:space="preserve">Fernández Alba, Juan Jesús
López Cárdenas, Salvador
</t>
        </r>
      </text>
    </comment>
    <comment ref="BP14" authorId="1" shapeId="0" xr:uid="{A8E9A851-0A11-4C9A-B92A-8F4EFCEBE2D1}">
      <text>
        <r>
          <rPr>
            <b/>
            <sz val="9"/>
            <color indexed="81"/>
            <rFont val="Tahoma"/>
            <family val="2"/>
          </rPr>
          <t>Mª Rosa Marzo:</t>
        </r>
        <r>
          <rPr>
            <sz val="9"/>
            <color indexed="81"/>
            <rFont val="Tahoma"/>
            <family val="2"/>
          </rPr>
          <t xml:space="preserve">
</t>
        </r>
        <r>
          <rPr>
            <b/>
            <sz val="9"/>
            <color indexed="81"/>
            <rFont val="Tahoma"/>
            <family val="2"/>
          </rPr>
          <t>1 DE COL A PPL:</t>
        </r>
        <r>
          <rPr>
            <sz val="9"/>
            <color indexed="81"/>
            <rFont val="Tahoma"/>
            <family val="2"/>
          </rPr>
          <t xml:space="preserve">
Mohamed Amar, Horia</t>
        </r>
      </text>
    </comment>
    <comment ref="N21" authorId="0" shapeId="0" xr:uid="{9F78BDAD-1244-4393-979A-769BF9BCB2D6}">
      <text>
        <r>
          <rPr>
            <b/>
            <sz val="8"/>
            <color indexed="81"/>
            <rFont val="Tahoma"/>
            <family val="2"/>
          </rPr>
          <t xml:space="preserve">1 ALTA:
</t>
        </r>
        <r>
          <rPr>
            <sz val="8"/>
            <color indexed="81"/>
            <rFont val="Tahoma"/>
            <family val="2"/>
          </rPr>
          <t>MOLINA PIERNAS, EDUARDO</t>
        </r>
        <r>
          <rPr>
            <b/>
            <sz val="9"/>
            <color indexed="81"/>
            <rFont val="Tahoma"/>
            <family val="2"/>
          </rPr>
          <t xml:space="preserve">
</t>
        </r>
        <r>
          <rPr>
            <sz val="9"/>
            <color indexed="81"/>
            <rFont val="Tahoma"/>
            <family val="2"/>
          </rPr>
          <t xml:space="preserve">
</t>
        </r>
      </text>
    </comment>
    <comment ref="T21" authorId="0" shapeId="0" xr:uid="{E1A147B0-4E48-479E-959C-889A17CC5CCA}">
      <text>
        <r>
          <rPr>
            <b/>
            <sz val="7"/>
            <color indexed="81"/>
            <rFont val="Tahoma"/>
            <family val="2"/>
          </rPr>
          <t>2 ALTAS:</t>
        </r>
        <r>
          <rPr>
            <sz val="7"/>
            <color indexed="81"/>
            <rFont val="Tahoma"/>
            <family val="2"/>
          </rPr>
          <t xml:space="preserve">
CARRILLO VERDUGO, IVAN
PIRIZ GONZALEZ, CARLOS
</t>
        </r>
        <r>
          <rPr>
            <b/>
            <sz val="7"/>
            <color indexed="81"/>
            <rFont val="Tahoma"/>
            <family val="2"/>
          </rPr>
          <t xml:space="preserve">7 PASAN DE PSI A PAD:
</t>
        </r>
        <r>
          <rPr>
            <sz val="7"/>
            <color indexed="81"/>
            <rFont val="Tahoma"/>
            <family val="2"/>
          </rPr>
          <t>BENITEZ GAVIRA, REMEDIOS
CANO TENORIO, RAFAEL
GODOY MARTIN, FRANCISCO J
MARIN ARAGON, DANIEL
PINTO BUZON, Mª PILAR
SANCHEZ TORREJON, Mª BEGOÑA
SANTISTEBAN ESPEJO, ANTONIO</t>
        </r>
      </text>
    </comment>
    <comment ref="AF21" authorId="1" shapeId="0" xr:uid="{C22E44F4-F164-439C-B3D7-57E581DE2704}">
      <text>
        <r>
          <rPr>
            <b/>
            <sz val="8"/>
            <color indexed="81"/>
            <rFont val="Tahoma"/>
            <family val="2"/>
          </rPr>
          <t>Mª Rosa Marzo:</t>
        </r>
        <r>
          <rPr>
            <sz val="8"/>
            <color indexed="81"/>
            <rFont val="Tahoma"/>
            <family val="2"/>
          </rPr>
          <t xml:space="preserve">
</t>
        </r>
        <r>
          <rPr>
            <b/>
            <sz val="8"/>
            <color indexed="81"/>
            <rFont val="Tahoma"/>
            <family val="2"/>
          </rPr>
          <t>1 CESE POR RENUNCIA:</t>
        </r>
        <r>
          <rPr>
            <sz val="8"/>
            <color indexed="81"/>
            <rFont val="Tahoma"/>
            <family val="2"/>
          </rPr>
          <t xml:space="preserve">
Valenzuela Vela, Lorena.
</t>
        </r>
        <r>
          <rPr>
            <b/>
            <sz val="8"/>
            <color indexed="81"/>
            <rFont val="Tahoma"/>
            <family val="2"/>
          </rPr>
          <t>6 ALTAS O CAMBIOS CAT:</t>
        </r>
        <r>
          <rPr>
            <sz val="8"/>
            <color indexed="81"/>
            <rFont val="Tahoma"/>
            <family val="2"/>
          </rPr>
          <t xml:space="preserve">
García Campanario, Ismael
Gómez Molinero, Rocío
Llorca Torralba, Meritxel
Morilla Luchena, Aleix
Ramírez Peña, Magdalena
Ruiz Marín, Nazaret</t>
        </r>
      </text>
    </comment>
    <comment ref="AL21" authorId="1" shapeId="0" xr:uid="{4F075218-06BA-4A60-AB48-721F3D86AFAC}">
      <text>
        <r>
          <rPr>
            <b/>
            <sz val="8"/>
            <color indexed="81"/>
            <rFont val="Tahoma"/>
            <family val="2"/>
          </rPr>
          <t>Mª Rosa Marzo:</t>
        </r>
        <r>
          <rPr>
            <sz val="8"/>
            <color indexed="81"/>
            <rFont val="Tahoma"/>
            <family val="2"/>
          </rPr>
          <t xml:space="preserve">
</t>
        </r>
        <r>
          <rPr>
            <b/>
            <sz val="8"/>
            <color indexed="81"/>
            <rFont val="Tahoma"/>
            <family val="2"/>
          </rPr>
          <t xml:space="preserve">5 DE PSI A PAD:
</t>
        </r>
        <r>
          <rPr>
            <sz val="8"/>
            <color indexed="81"/>
            <rFont val="Tahoma"/>
            <family val="2"/>
          </rPr>
          <t xml:space="preserve">Alvarez Rodríguez, Víctor
Caraballo Vidal, Israel
Sambruno Ladrón de Guevara, Alejandro
Visiedo García, Francisco M.
Zebda, Siham
</t>
        </r>
      </text>
    </comment>
    <comment ref="BJ21" authorId="1" shapeId="0" xr:uid="{CD912AC1-08DE-47CC-8398-B2515AB1F4F4}">
      <text>
        <r>
          <rPr>
            <b/>
            <sz val="9"/>
            <color indexed="81"/>
            <rFont val="Tahoma"/>
            <family val="2"/>
          </rPr>
          <t>Mª Rosa Marzo:</t>
        </r>
        <r>
          <rPr>
            <sz val="9"/>
            <color indexed="81"/>
            <rFont val="Tahoma"/>
            <family val="2"/>
          </rPr>
          <t xml:space="preserve">
</t>
        </r>
        <r>
          <rPr>
            <b/>
            <sz val="9"/>
            <color indexed="81"/>
            <rFont val="Tahoma"/>
            <family val="2"/>
          </rPr>
          <t>7 PAD NUEVO ACCESO:</t>
        </r>
        <r>
          <rPr>
            <sz val="9"/>
            <color indexed="81"/>
            <rFont val="Tahoma"/>
            <family val="2"/>
          </rPr>
          <t xml:space="preserve">
Camino Carrasco, Marina
Garzón Gordon, Antonio José
Marcant Engelsing, Eduardo
Martín Villarreal, Juan Pedro
Sánchez García, Daniel
Tarriño Concejero, Lorena
Yanyshev Nesterova, Irina
</t>
        </r>
        <r>
          <rPr>
            <b/>
            <sz val="9"/>
            <color indexed="81"/>
            <rFont val="Tahoma"/>
            <family val="2"/>
          </rPr>
          <t xml:space="preserve">6 PSI A PAD:
</t>
        </r>
        <r>
          <rPr>
            <sz val="9"/>
            <color indexed="81"/>
            <rFont val="Tahoma"/>
            <family val="2"/>
          </rPr>
          <t>Alvarez Torres, Vanesa
Armario Bernal, María
Blázquez Carmona, Pablo
Poza Méndez, Miriam
Rosal Vela, Antonio
Vázquez Espinosa, Mª Mercedes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Mª Rosa Marzo</author>
    <author>Usuario</author>
  </authors>
  <commentList>
    <comment ref="AU5" authorId="0" shapeId="0" xr:uid="{C4D40EFF-91E4-4F71-BB94-6600FA12BE97}">
      <text>
        <r>
          <rPr>
            <b/>
            <sz val="9"/>
            <color indexed="81"/>
            <rFont val="Tahoma"/>
            <family val="2"/>
          </rPr>
          <t>Mª Rosa Marzo:</t>
        </r>
        <r>
          <rPr>
            <sz val="9"/>
            <color indexed="81"/>
            <rFont val="Tahoma"/>
            <family val="2"/>
          </rPr>
          <t xml:space="preserve">
1 JUBILACIÓN:
Pastor Tallafé, Carmen</t>
        </r>
      </text>
    </comment>
    <comment ref="L6" authorId="1" shapeId="0" xr:uid="{720A0B78-AA13-4F2B-A9CC-78F28A9CCCEE}">
      <text>
        <r>
          <rPr>
            <b/>
            <sz val="8"/>
            <color indexed="81"/>
            <rFont val="Tahoma"/>
            <family val="2"/>
          </rPr>
          <t xml:space="preserve">1 ALTA POR CONCURSO:
</t>
        </r>
        <r>
          <rPr>
            <sz val="8"/>
            <color indexed="81"/>
            <rFont val="Tahoma"/>
            <family val="2"/>
          </rPr>
          <t>GLEZ RGUEZ, COVADONGA</t>
        </r>
        <r>
          <rPr>
            <sz val="9"/>
            <color indexed="81"/>
            <rFont val="Tahoma"/>
            <family val="2"/>
          </rPr>
          <t xml:space="preserve">
</t>
        </r>
      </text>
    </comment>
    <comment ref="L7" authorId="1" shapeId="0" xr:uid="{DF2BA0D8-EBD6-43B3-94B9-8E3E238AA702}">
      <text>
        <r>
          <rPr>
            <b/>
            <sz val="8"/>
            <color indexed="81"/>
            <rFont val="Tahoma"/>
            <family val="2"/>
          </rPr>
          <t xml:space="preserve">1 EXCEDENCIA:
</t>
        </r>
        <r>
          <rPr>
            <sz val="8"/>
            <color indexed="81"/>
            <rFont val="Tahoma"/>
            <family val="2"/>
          </rPr>
          <t xml:space="preserve">GARCIA NARANJO, ESPERANZA
</t>
        </r>
        <r>
          <rPr>
            <b/>
            <sz val="8"/>
            <color indexed="81"/>
            <rFont val="Tahoma"/>
            <family val="2"/>
          </rPr>
          <t xml:space="preserve">1 CESE POR JUBILACIÓN:
</t>
        </r>
        <r>
          <rPr>
            <sz val="8"/>
            <color indexed="81"/>
            <rFont val="Tahoma"/>
            <family val="2"/>
          </rPr>
          <t>TROYA LINERO, Mª CARMEN</t>
        </r>
      </text>
    </comment>
    <comment ref="AU7" authorId="0" shapeId="0" xr:uid="{01A1D7AB-BDE3-411D-B9D2-E94BB2DFA1A7}">
      <text>
        <r>
          <rPr>
            <b/>
            <sz val="9"/>
            <color indexed="81"/>
            <rFont val="Tahoma"/>
            <family val="2"/>
          </rPr>
          <t>Mª Rosa Marzo:</t>
        </r>
        <r>
          <rPr>
            <sz val="9"/>
            <color indexed="81"/>
            <rFont val="Tahoma"/>
            <family val="2"/>
          </rPr>
          <t xml:space="preserve">
1 JUBILACIÓN:
Irigoyen Jara, Ana</t>
        </r>
      </text>
    </comment>
    <comment ref="AZ7" authorId="0" shapeId="0" xr:uid="{AE187730-6E57-4C9D-9145-CD5B2A67C3EE}">
      <text>
        <r>
          <rPr>
            <b/>
            <sz val="9"/>
            <color indexed="81"/>
            <rFont val="Tahoma"/>
            <family val="2"/>
          </rPr>
          <t>Mª Rosa Marzo:</t>
        </r>
        <r>
          <rPr>
            <sz val="9"/>
            <color indexed="81"/>
            <rFont val="Tahoma"/>
            <family val="2"/>
          </rPr>
          <t xml:space="preserve">
DE EXCEDENCIA A SERVICIO ACTIVO:
Fernández Barroso, Tania</t>
        </r>
      </text>
    </comment>
    <comment ref="BE7" authorId="0" shapeId="0" xr:uid="{56CFF64E-1C01-4118-BD22-01C781CC1C3A}">
      <text>
        <r>
          <rPr>
            <b/>
            <sz val="8"/>
            <color indexed="81"/>
            <rFont val="Tahoma"/>
            <family val="2"/>
          </rPr>
          <t>Mª Rosa Marzo:</t>
        </r>
        <r>
          <rPr>
            <sz val="8"/>
            <color indexed="81"/>
            <rFont val="Tahoma"/>
            <family val="2"/>
          </rPr>
          <t xml:space="preserve">
</t>
        </r>
        <r>
          <rPr>
            <b/>
            <sz val="8"/>
            <color indexed="81"/>
            <rFont val="Tahoma"/>
            <family val="2"/>
          </rPr>
          <t xml:space="preserve">2 JUBILACIONES:
</t>
        </r>
        <r>
          <rPr>
            <sz val="8"/>
            <color indexed="81"/>
            <rFont val="Tahoma"/>
            <family val="2"/>
          </rPr>
          <t xml:space="preserve">Alzola Meseguer, Mercedes
Fonseca Bermudo, Mª José
</t>
        </r>
        <r>
          <rPr>
            <b/>
            <sz val="8"/>
            <color indexed="81"/>
            <rFont val="Tahoma"/>
            <family val="2"/>
          </rPr>
          <t xml:space="preserve">11 de C1 A A2:
</t>
        </r>
        <r>
          <rPr>
            <sz val="8"/>
            <color indexed="81"/>
            <rFont val="Tahoma"/>
            <family val="2"/>
          </rPr>
          <t>Avila Montañés, Teresa de J
Blanco Reina, Josefa
Colombo Flethees, Inmaculada
Fernández García, Benito
García Cueva, Mª Isabel
González Gutiérrez, Inés
Herrera Sueiro, Cristina
Marchante Astorga, Juan Carlos
Moreno Ramos, Mª Carmen
Román Carrasco, Mª Pilar
Sevilla Santos, Mª Carmen</t>
        </r>
      </text>
    </comment>
    <comment ref="BE11" authorId="0" shapeId="0" xr:uid="{1C62C1B2-0D24-42B7-9F02-8B3D2D813957}">
      <text>
        <r>
          <rPr>
            <b/>
            <sz val="8"/>
            <color indexed="81"/>
            <rFont val="Tahoma"/>
            <family val="2"/>
          </rPr>
          <t>Mª Rosa Marzo:</t>
        </r>
        <r>
          <rPr>
            <sz val="8"/>
            <color indexed="81"/>
            <rFont val="Tahoma"/>
            <family val="2"/>
          </rPr>
          <t xml:space="preserve">
</t>
        </r>
        <r>
          <rPr>
            <b/>
            <sz val="8"/>
            <color indexed="81"/>
            <rFont val="Tahoma"/>
            <family val="2"/>
          </rPr>
          <t>1 COM.SERV.EN OTRO ORG:</t>
        </r>
        <r>
          <rPr>
            <sz val="8"/>
            <color indexed="81"/>
            <rFont val="Tahoma"/>
            <family val="2"/>
          </rPr>
          <t xml:space="preserve">
Hernández Hidalgo, Juan L.</t>
        </r>
      </text>
    </comment>
    <comment ref="V12" authorId="0" shapeId="0" xr:uid="{970D429E-110E-4070-A654-DEE5CF7994F6}">
      <text>
        <r>
          <rPr>
            <b/>
            <sz val="7"/>
            <color indexed="81"/>
            <rFont val="Tahoma"/>
            <family val="2"/>
          </rPr>
          <t xml:space="preserve">1 JUBILACIÓN:
</t>
        </r>
        <r>
          <rPr>
            <sz val="7"/>
            <color indexed="81"/>
            <rFont val="Tahoma"/>
            <family val="2"/>
          </rPr>
          <t>Martínez Peña, Juan José</t>
        </r>
        <r>
          <rPr>
            <sz val="9"/>
            <color indexed="81"/>
            <rFont val="Tahoma"/>
            <family val="2"/>
          </rPr>
          <t xml:space="preserve">
</t>
        </r>
      </text>
    </comment>
    <comment ref="AZ12" authorId="0" shapeId="0" xr:uid="{31C5DF0B-5D6A-4CD0-B7DA-16D728A731DC}">
      <text>
        <r>
          <rPr>
            <b/>
            <sz val="9"/>
            <color indexed="81"/>
            <rFont val="Tahoma"/>
            <family val="2"/>
          </rPr>
          <t>Mª Rosa Marzo:</t>
        </r>
        <r>
          <rPr>
            <sz val="9"/>
            <color indexed="81"/>
            <rFont val="Tahoma"/>
            <family val="2"/>
          </rPr>
          <t xml:space="preserve">
2 PROM.INT. DE A2 A A1 INFORMÁTICA:
Gaviño Martín, Mario
Ruiz Bens, Sergio</t>
        </r>
      </text>
    </comment>
    <comment ref="BE12" authorId="0" shapeId="0" xr:uid="{891953EF-BE44-464B-A3FC-C27504AECCD0}">
      <text>
        <r>
          <rPr>
            <b/>
            <sz val="8"/>
            <color indexed="81"/>
            <rFont val="Tahoma"/>
            <family val="2"/>
          </rPr>
          <t>Mª Rosa Marzo:</t>
        </r>
        <r>
          <rPr>
            <sz val="8"/>
            <color indexed="81"/>
            <rFont val="Tahoma"/>
            <family val="2"/>
          </rPr>
          <t xml:space="preserve">
</t>
        </r>
        <r>
          <rPr>
            <b/>
            <sz val="8"/>
            <color indexed="81"/>
            <rFont val="Tahoma"/>
            <family val="2"/>
          </rPr>
          <t xml:space="preserve">2 JUBILACIONES:
</t>
        </r>
        <r>
          <rPr>
            <sz val="8"/>
            <color indexed="81"/>
            <rFont val="Tahoma"/>
            <family val="2"/>
          </rPr>
          <t>Corbalán Sampayo, Mª Isabel
Sánchez Sánchez, Inmaculada</t>
        </r>
      </text>
    </comment>
    <comment ref="L29" authorId="1" shapeId="0" xr:uid="{8885919D-AB00-4438-A853-3114CD1169B2}">
      <text>
        <r>
          <rPr>
            <b/>
            <sz val="8"/>
            <color indexed="81"/>
            <rFont val="Tahoma"/>
            <family val="2"/>
          </rPr>
          <t xml:space="preserve">DE GRUPO IV A III POR CONCURSO:
</t>
        </r>
        <r>
          <rPr>
            <sz val="8"/>
            <color indexed="81"/>
            <rFont val="Tahoma"/>
            <family val="2"/>
          </rPr>
          <t>ADAME FDEZ, Mª CRISTINA
COMESAÑA MORA, VICTOR MANUEL
DELGADO GOMEZ, VICENTE
GARCIA CASTAÑEDA, CLAUDIA
HUESO GARCIA, Mª PAZ
LOPEZ PEREZ, GLORIA
MIRA GORDILLO,DIANA
MOLINA GARCIA, MANUEL A.</t>
        </r>
        <r>
          <rPr>
            <sz val="9"/>
            <color indexed="81"/>
            <rFont val="Tahoma"/>
            <family val="2"/>
          </rPr>
          <t xml:space="preserve">
OLMOS CAÑAVATE, Mª ANGELES
VEREDA TAPIA, ROSARIO</t>
        </r>
      </text>
    </comment>
    <comment ref="Q29" authorId="1" shapeId="0" xr:uid="{21E13962-F804-4861-94CC-B2269BD7A929}">
      <text>
        <r>
          <rPr>
            <b/>
            <sz val="7"/>
            <color indexed="81"/>
            <rFont val="Tahoma"/>
            <family val="2"/>
          </rPr>
          <t xml:space="preserve">1 CESE INCAPACIDAD:
</t>
        </r>
        <r>
          <rPr>
            <sz val="7"/>
            <color indexed="81"/>
            <rFont val="Tahoma"/>
            <family val="2"/>
          </rPr>
          <t xml:space="preserve">TIRADO GARCIA, SEBASTIAN
</t>
        </r>
        <r>
          <rPr>
            <b/>
            <sz val="7"/>
            <color indexed="81"/>
            <rFont val="Tahoma"/>
            <family val="2"/>
          </rPr>
          <t xml:space="preserve">35 PROM. INT. DE GRUPO IV A III:
</t>
        </r>
        <r>
          <rPr>
            <sz val="7"/>
            <color indexed="81"/>
            <rFont val="Tahoma"/>
            <family val="2"/>
          </rPr>
          <t xml:space="preserve">AYLLON FONTCUBERTA, AFRICA
BENITEZ AGUILERA, JUANA
BRUZON ALVAREZ, SANTIAGO
CACHEIRA GILIBERT, Mª DOLORES
CANO LAVILLA, PATRICIA
CASTAÑO GOMEZ, VRIGINIA
CEJAS SALAZAR, Mª JOSE
CHIVA VEGA, CARLOS
CUEZ RECAMALE, Mª JESUS
FERNANDEZ MORAN, LUCAS
GALLEGO GONZALEZ, MATILDE
GARCIA PARTIDA, Mª CARMEN
GOMEZ ALFARO, Mª ELENA
GOMEZ PECCI, YOLANDA
GONZALEZ BLANCO, JUANA
GONZALEZ MARISCAL, DIEGO
GONZALEZ ROMERO, JESUS
HARILLO MUÑOZ, MONICA
HERRERA GRCIA, Mª MERCEDES
JIMENEZ ALEJO,M ª CARMEN
LARGADA, RAMIREZ, JOSE ANTONIO
LUNA ALEGRE, Mª MAR
MATEOS ARAGON, JESUS ANGEL
MERCEDES LOPEZ, EMILIA
MERCEDES LOPEZ, Mª JOSE
MORALES DELGADO, Mª CARMEN
MUÑOZ MUÑOZ, Mª JOSE
NUÑEZ PERIÑAN, ELVIRA Mª
PATRON CANDON, ANA Mª
PEREZ PLAZA, VANESA
ROCA ARAGON, FRANCISCO JAVIER
RODRIGUEZ CABANILLAS, SUSANA
RONDON TORRES, SUSANA
RUIZ BEJARANO, Mª JESUS
VINAZA MERELO, ROSARIO
</t>
        </r>
        <r>
          <rPr>
            <sz val="9"/>
            <color indexed="81"/>
            <rFont val="Tahoma"/>
            <family val="2"/>
          </rPr>
          <t xml:space="preserve">
</t>
        </r>
      </text>
    </comment>
    <comment ref="V29" authorId="0" shapeId="0" xr:uid="{2C848872-87C1-4D26-A353-2B6521B87498}">
      <text>
        <r>
          <rPr>
            <b/>
            <sz val="7"/>
            <color indexed="81"/>
            <rFont val="Tahoma"/>
            <family val="2"/>
          </rPr>
          <t xml:space="preserve">4 PASAN DE GIV A GIII POR TRANSFORMACIÓN:
</t>
        </r>
        <r>
          <rPr>
            <sz val="7"/>
            <color indexed="81"/>
            <rFont val="Tahoma"/>
            <family val="2"/>
          </rPr>
          <t>García Carreto, Antonio
González Sánchez, Antonio
Muñoz González, Mª Inmaculada
Soto Cárdenas, Francisco Javier</t>
        </r>
        <r>
          <rPr>
            <b/>
            <sz val="7"/>
            <color indexed="81"/>
            <rFont val="Tahoma"/>
            <family val="2"/>
          </rPr>
          <t xml:space="preserve">
</t>
        </r>
        <r>
          <rPr>
            <sz val="7"/>
            <color indexed="81"/>
            <rFont val="Tahoma"/>
            <family val="2"/>
          </rPr>
          <t xml:space="preserve">
</t>
        </r>
      </text>
    </comment>
    <comment ref="AZ29" authorId="0" shapeId="0" xr:uid="{0B08B9EE-6083-483B-900A-01277C076817}">
      <text>
        <r>
          <rPr>
            <b/>
            <sz val="9"/>
            <color indexed="81"/>
            <rFont val="Tahoma"/>
            <family val="2"/>
          </rPr>
          <t>Mª Rosa Marzo:</t>
        </r>
        <r>
          <rPr>
            <sz val="9"/>
            <color indexed="81"/>
            <rFont val="Tahoma"/>
            <family val="2"/>
          </rPr>
          <t xml:space="preserve">
</t>
        </r>
        <r>
          <rPr>
            <b/>
            <sz val="9"/>
            <color indexed="81"/>
            <rFont val="Tahoma"/>
            <family val="2"/>
          </rPr>
          <t xml:space="preserve">1 JUBILACIÓN:
</t>
        </r>
        <r>
          <rPr>
            <sz val="9"/>
            <color indexed="81"/>
            <rFont val="Tahoma"/>
            <family val="2"/>
          </rPr>
          <t>Hita Montiano, Francisco</t>
        </r>
      </text>
    </comment>
    <comment ref="L30" authorId="1" shapeId="0" xr:uid="{BB348CB2-0F9B-4F07-AD55-B4C610A55F3B}">
      <text>
        <r>
          <rPr>
            <sz val="8"/>
            <color indexed="81"/>
            <rFont val="Tahoma"/>
            <family val="2"/>
          </rPr>
          <t>DE GRUPO IV A GRUPO III (VER ARRIBA).</t>
        </r>
      </text>
    </comment>
    <comment ref="Q30" authorId="1" shapeId="0" xr:uid="{FA6FAFF3-5F67-4248-8454-CF656B300A17}">
      <text>
        <r>
          <rPr>
            <b/>
            <sz val="7"/>
            <color indexed="81"/>
            <rFont val="Tahoma"/>
            <family val="2"/>
          </rPr>
          <t xml:space="preserve">1 CESE JUBILACIÓN:
</t>
        </r>
        <r>
          <rPr>
            <sz val="7"/>
            <color indexed="81"/>
            <rFont val="Tahoma"/>
            <family val="2"/>
          </rPr>
          <t xml:space="preserve">IGLESIAS VAZQUEZ, JOSEFA
</t>
        </r>
        <r>
          <rPr>
            <b/>
            <sz val="7"/>
            <color indexed="81"/>
            <rFont val="Tahoma"/>
            <family val="2"/>
          </rPr>
          <t xml:space="preserve">35 PROM.INT.A GRUPO IV:
</t>
        </r>
        <r>
          <rPr>
            <sz val="7"/>
            <color indexed="81"/>
            <rFont val="Tahoma"/>
            <family val="2"/>
          </rPr>
          <t>ver arriba</t>
        </r>
        <r>
          <rPr>
            <sz val="9"/>
            <color indexed="81"/>
            <rFont val="Tahoma"/>
            <family val="2"/>
          </rPr>
          <t xml:space="preserve">
</t>
        </r>
      </text>
    </comment>
  </commentList>
</comments>
</file>

<file path=xl/sharedStrings.xml><?xml version="1.0" encoding="utf-8"?>
<sst xmlns="http://schemas.openxmlformats.org/spreadsheetml/2006/main" count="646" uniqueCount="277">
  <si>
    <t>DIFERENCIA MES ANTERIOR</t>
  </si>
  <si>
    <t>DIFERENCIA MES ENERO</t>
  </si>
  <si>
    <t>CUERPO/ESCALA/GRUPO</t>
  </si>
  <si>
    <t>Mujeres</t>
  </si>
  <si>
    <t>Hombres</t>
  </si>
  <si>
    <t>Total</t>
  </si>
  <si>
    <t>Técnico Gestión (Admón. General)</t>
  </si>
  <si>
    <t>Gestión (Admón. General)</t>
  </si>
  <si>
    <t>Administrativo (Admón. General)</t>
  </si>
  <si>
    <t>Auxiliar Administrativo (Admón. General)</t>
  </si>
  <si>
    <t>Subalterno (Admón. General)</t>
  </si>
  <si>
    <t>Facultativo Biblioteca</t>
  </si>
  <si>
    <t>Ayudante Biblioteca</t>
  </si>
  <si>
    <t>Técnico Gestión (Informática)</t>
  </si>
  <si>
    <t>Gestión (Informática)</t>
  </si>
  <si>
    <t>Administrativo (Informática)</t>
  </si>
  <si>
    <t>FUNC INTº</t>
  </si>
  <si>
    <t>Gestión (Admón General)</t>
  </si>
  <si>
    <t>LAB FIJO</t>
  </si>
  <si>
    <t>Grupo I</t>
  </si>
  <si>
    <t>Grupo II</t>
  </si>
  <si>
    <t>Grupo III</t>
  </si>
  <si>
    <t>Grupo IV</t>
  </si>
  <si>
    <t>LAB EVENTUAL</t>
  </si>
  <si>
    <t>PERSONAL DOCENTE E INVESTIGADOR</t>
  </si>
  <si>
    <t>CATEGORIA</t>
  </si>
  <si>
    <t>DEDICACIÓN</t>
  </si>
  <si>
    <t>Nº PDI</t>
  </si>
  <si>
    <t xml:space="preserve">EQ TC </t>
  </si>
  <si>
    <t>EQ TC</t>
  </si>
  <si>
    <t>FUNCIONARIOS</t>
  </si>
  <si>
    <t>CU</t>
  </si>
  <si>
    <t>Tiempo Completo</t>
  </si>
  <si>
    <t>TU</t>
  </si>
  <si>
    <t>CEU</t>
  </si>
  <si>
    <t>TEU</t>
  </si>
  <si>
    <t>Tiempo Parcial (6 horas)</t>
  </si>
  <si>
    <t>P. Asociado</t>
  </si>
  <si>
    <t>Tiempo Parcial (5 horas)</t>
  </si>
  <si>
    <t>Tiempo Parcial (4 horas)</t>
  </si>
  <si>
    <t>Tiempo Parcial (3 horas)</t>
  </si>
  <si>
    <t>P. Colaborador</t>
  </si>
  <si>
    <t>P. Contratado Doctor</t>
  </si>
  <si>
    <t>Ayudante Doctor</t>
  </si>
  <si>
    <t xml:space="preserve">Ayudante  </t>
  </si>
  <si>
    <t>P. Aso. Cc. Salud</t>
  </si>
  <si>
    <t>Prof. Sustituto Inter.</t>
  </si>
  <si>
    <t>SUBTOTAL PDI CONTRATADO</t>
  </si>
  <si>
    <t>LÉASE ATENTAMENTE</t>
  </si>
  <si>
    <t>*</t>
  </si>
  <si>
    <t>Fuente de los datos:</t>
  </si>
  <si>
    <r>
      <t xml:space="preserve">El número de personas no computa las </t>
    </r>
    <r>
      <rPr>
        <b/>
        <sz val="8"/>
        <rFont val="Arial"/>
        <family val="2"/>
      </rPr>
      <t>plazas dotadas y vacantes</t>
    </r>
    <r>
      <rPr>
        <sz val="8"/>
        <rFont val="Arial"/>
        <family val="2"/>
      </rPr>
      <t>.</t>
    </r>
  </si>
  <si>
    <r>
      <t xml:space="preserve">En el cómputo de número de personas, aparece sólo el Personal que se encuentra en </t>
    </r>
    <r>
      <rPr>
        <b/>
        <sz val="8"/>
        <rFont val="Arial"/>
        <family val="2"/>
      </rPr>
      <t xml:space="preserve">Servicio Activo </t>
    </r>
  </si>
  <si>
    <r>
      <t xml:space="preserve">El </t>
    </r>
    <r>
      <rPr>
        <b/>
        <sz val="8"/>
        <rFont val="Arial"/>
        <family val="2"/>
      </rPr>
      <t>PAS Funcionario en prácticas</t>
    </r>
    <r>
      <rPr>
        <sz val="8"/>
        <rFont val="Arial"/>
        <family val="2"/>
      </rPr>
      <t xml:space="preserve"> está incluído dentro del número de personas PAS Funcionario de Carrera.</t>
    </r>
  </si>
  <si>
    <r>
      <t xml:space="preserve">El PAS Funcionario perteneciente a </t>
    </r>
    <r>
      <rPr>
        <b/>
        <sz val="8"/>
        <rFont val="Arial"/>
        <family val="2"/>
      </rPr>
      <t>Escalas Especiales o a las Especialidades de Obras y Servicios y Deportes</t>
    </r>
    <r>
      <rPr>
        <sz val="8"/>
        <rFont val="Arial"/>
        <family val="2"/>
      </rPr>
      <t>, está incluído dentro del número de personas PAS Funcionario de Carrera de Administración General.</t>
    </r>
  </si>
  <si>
    <t>PDI equivalencia a Tiempo Completo (Criterio de la CRUE): proporcional a la jornada (TC= 37,5 horas)</t>
  </si>
  <si>
    <t>Tiempo Completo: 1</t>
  </si>
  <si>
    <t>Tiempo Parcial (6 horas): 0,32</t>
  </si>
  <si>
    <t>Tiempo Parcial (5 horas): 0,27</t>
  </si>
  <si>
    <t>Tiempo Parcial (4 horas): 0,22</t>
  </si>
  <si>
    <t>Tiempo Parcial (3 horas): 0,16</t>
  </si>
  <si>
    <t>CATEGORÍAS PDI</t>
  </si>
  <si>
    <t>CODIGO</t>
  </si>
  <si>
    <t>00004</t>
  </si>
  <si>
    <t>00006</t>
  </si>
  <si>
    <t>00007</t>
  </si>
  <si>
    <t>A0500</t>
  </si>
  <si>
    <t>A0504</t>
  </si>
  <si>
    <t>A0505</t>
  </si>
  <si>
    <t>A0506</t>
  </si>
  <si>
    <t>00064</t>
  </si>
  <si>
    <t>00067</t>
  </si>
  <si>
    <t>Ayudante</t>
  </si>
  <si>
    <t>00060</t>
  </si>
  <si>
    <t>00062</t>
  </si>
  <si>
    <t>00061</t>
  </si>
  <si>
    <t>00063</t>
  </si>
  <si>
    <t>00143</t>
  </si>
  <si>
    <t>Técnico Gestión Admón General</t>
  </si>
  <si>
    <t>ARQ</t>
  </si>
  <si>
    <t>A1604</t>
  </si>
  <si>
    <t>A3051</t>
  </si>
  <si>
    <t>A7110</t>
  </si>
  <si>
    <t>A7191</t>
  </si>
  <si>
    <t>A7111</t>
  </si>
  <si>
    <t>Técnico Gestión Informática</t>
  </si>
  <si>
    <t>A7118</t>
  </si>
  <si>
    <t>Gestión Admón General</t>
  </si>
  <si>
    <t>A0406</t>
  </si>
  <si>
    <t>A7112</t>
  </si>
  <si>
    <t>A7192</t>
  </si>
  <si>
    <t>A7113</t>
  </si>
  <si>
    <t>A7311</t>
  </si>
  <si>
    <t>Gestión Informática</t>
  </si>
  <si>
    <t>A7119</t>
  </si>
  <si>
    <t>Administrativo Admón General</t>
  </si>
  <si>
    <t>7094</t>
  </si>
  <si>
    <t>A6025</t>
  </si>
  <si>
    <t>A7114</t>
  </si>
  <si>
    <t>Administrativo Informática</t>
  </si>
  <si>
    <t>A7120</t>
  </si>
  <si>
    <t>Auxiliar Administrativo</t>
  </si>
  <si>
    <t>A7116</t>
  </si>
  <si>
    <t>Grupo E</t>
  </si>
  <si>
    <t>Subalterno Admón General</t>
  </si>
  <si>
    <t>A6039</t>
  </si>
  <si>
    <t>00013</t>
  </si>
  <si>
    <t>00014</t>
  </si>
  <si>
    <t>00066</t>
  </si>
  <si>
    <r>
      <t xml:space="preserve">Número de PDI: </t>
    </r>
    <r>
      <rPr>
        <b/>
        <sz val="8"/>
        <rFont val="Arial"/>
        <family val="2"/>
      </rPr>
      <t>Tavira PDI</t>
    </r>
  </si>
  <si>
    <r>
      <t xml:space="preserve">Número de PAS: </t>
    </r>
    <r>
      <rPr>
        <b/>
        <sz val="8"/>
        <rFont val="Arial"/>
        <family val="2"/>
      </rPr>
      <t>Obtenido de Discoverer el último día del mes</t>
    </r>
  </si>
  <si>
    <t>P. Contr. Doctor Interino</t>
  </si>
  <si>
    <t>Secretaria Consejo Social</t>
  </si>
  <si>
    <t xml:space="preserve">PE </t>
  </si>
  <si>
    <t>PERSONAL TÉCNICO E INVESTIGADOR</t>
  </si>
  <si>
    <t>DIFERENCIA MES 
ANTERIOR</t>
  </si>
  <si>
    <t>Nº</t>
  </si>
  <si>
    <t>Tiempo Parcial</t>
  </si>
  <si>
    <t xml:space="preserve">Tiempo Parcial </t>
  </si>
  <si>
    <t>TOTAL PERSONAL TÉCNICO E INVESTIGADOR</t>
  </si>
  <si>
    <t>TOTAL PDI</t>
  </si>
  <si>
    <t xml:space="preserve">00008 </t>
  </si>
  <si>
    <t xml:space="preserve">00010 </t>
  </si>
  <si>
    <t xml:space="preserve">00012 </t>
  </si>
  <si>
    <t xml:space="preserve">00013 </t>
  </si>
  <si>
    <t xml:space="preserve">00016 </t>
  </si>
  <si>
    <t xml:space="preserve">00017 </t>
  </si>
  <si>
    <t>00018</t>
  </si>
  <si>
    <t xml:space="preserve">00019 </t>
  </si>
  <si>
    <t xml:space="preserve">00021 </t>
  </si>
  <si>
    <t>LABORALES</t>
  </si>
  <si>
    <t>SUBTOTAL PDI FUNCIONARIO</t>
  </si>
  <si>
    <t>AT</t>
  </si>
  <si>
    <t>7512</t>
  </si>
  <si>
    <t>A7414</t>
  </si>
  <si>
    <t>00525</t>
  </si>
  <si>
    <t>00015</t>
  </si>
  <si>
    <t>CATEGORÍAS PAS</t>
  </si>
  <si>
    <t>Grupo A1</t>
  </si>
  <si>
    <t>A1200</t>
  </si>
  <si>
    <t>Grupo A2</t>
  </si>
  <si>
    <t>Grupo C1</t>
  </si>
  <si>
    <t>Grupo C2</t>
  </si>
  <si>
    <t>Tiempo Parcial (2 horas)</t>
  </si>
  <si>
    <t>00024</t>
  </si>
  <si>
    <t>INVGJ-TS</t>
  </si>
  <si>
    <t>FUN. CARRERA</t>
  </si>
  <si>
    <t>Tiempo Parcial (2 horas): 0,11</t>
  </si>
  <si>
    <t>Catedrático/a Universidad</t>
  </si>
  <si>
    <t>Profesor/a Titular Universidad</t>
  </si>
  <si>
    <t>Catedrático/a Escuela Universitaria</t>
  </si>
  <si>
    <t>Profesor/a Titular Escuela Universitaria</t>
  </si>
  <si>
    <t>Profesor/a Colaborador/a</t>
  </si>
  <si>
    <t>Profesor/a Contratado/a Doctor/a</t>
  </si>
  <si>
    <t>Profesor/a Asociado/a</t>
  </si>
  <si>
    <t xml:space="preserve">Profesor/a Visitante </t>
  </si>
  <si>
    <t>Profesor/a Asociado/a Ciencias Salud</t>
  </si>
  <si>
    <t>Profesor/a Sustituto/a Interino/a</t>
  </si>
  <si>
    <t>Ayudante Doctor/a</t>
  </si>
  <si>
    <t>00026</t>
  </si>
  <si>
    <t>A7100</t>
  </si>
  <si>
    <t>P. Emérito</t>
  </si>
  <si>
    <t>00065</t>
  </si>
  <si>
    <t>Profesor/a Emérito</t>
  </si>
  <si>
    <t>TCAPOPDI/TECAPLIC</t>
  </si>
  <si>
    <t>Cap. VI. Investigador Diplomado</t>
  </si>
  <si>
    <t>Cap. VI. Investigador Doctor Tipo 1</t>
  </si>
  <si>
    <t>Cap. VI. Investigador Doctor Tipo 2</t>
  </si>
  <si>
    <t>Cap. VI. Investigador Licenciado</t>
  </si>
  <si>
    <t>Cap. VI. Invest. Licenciado en form</t>
  </si>
  <si>
    <t>Cap. VI. Técnico Auxiliar Laboratorio</t>
  </si>
  <si>
    <t>Cap. VI. Técnico Especialista</t>
  </si>
  <si>
    <t>Cap. VI. Técnico Especialista Laborat.</t>
  </si>
  <si>
    <t>Cap. VI. Técnico investigador diplomado</t>
  </si>
  <si>
    <t>Cap. VI. Técnico investigador licenciado</t>
  </si>
  <si>
    <t>Pers.Invest.Garantía Juvenil. Tit. Sup.</t>
  </si>
  <si>
    <t>Posdoct. Acceso al Sist.Esp. de CC Tecn.</t>
  </si>
  <si>
    <t>Posdoctoral Investigador Distinguido</t>
  </si>
  <si>
    <t>Posdoctoral Junta de Andalucía</t>
  </si>
  <si>
    <t>Posdoctoral Juan de la Cierva</t>
  </si>
  <si>
    <t>Posdoctoral Plan Estatal</t>
  </si>
  <si>
    <t>Posdoctoral Ramón y Cajal</t>
  </si>
  <si>
    <t>Posdoctoral Plan Propio UCA</t>
  </si>
  <si>
    <t>Posdoctoral UCA - Contrato puente</t>
  </si>
  <si>
    <t>Investigador/a Predoctoral Plan Estatal FPI</t>
  </si>
  <si>
    <t>Predoctoral Plan Estatal FPU</t>
  </si>
  <si>
    <t>Técnico/a Apoyo FP III Garantia Juvenil</t>
  </si>
  <si>
    <t>Personal Técnico Garantía Juvenil Licenciado</t>
  </si>
  <si>
    <t>Técnico de Apoyo Licenciado</t>
  </si>
  <si>
    <t>Predoctoral UCA FPI</t>
  </si>
  <si>
    <t>Predocotal UCA FPU</t>
  </si>
  <si>
    <t>CATEGORÍAS PI</t>
  </si>
  <si>
    <t>CVI-ID</t>
  </si>
  <si>
    <t>CVI-IDR1</t>
  </si>
  <si>
    <t>CVI-IDR2</t>
  </si>
  <si>
    <t>CVI-IL</t>
  </si>
  <si>
    <t>CVI-ILF</t>
  </si>
  <si>
    <t>CVITALAB</t>
  </si>
  <si>
    <t>CVI-TE</t>
  </si>
  <si>
    <t>CVITELAB</t>
  </si>
  <si>
    <t>CVI-TID</t>
  </si>
  <si>
    <t>CVI-TIL</t>
  </si>
  <si>
    <t>INV-GJTS</t>
  </si>
  <si>
    <t>P-ASECTI</t>
  </si>
  <si>
    <t>POSD-ID</t>
  </si>
  <si>
    <t>POSD-JA</t>
  </si>
  <si>
    <t>POSD-JC</t>
  </si>
  <si>
    <t>POSD-PE</t>
  </si>
  <si>
    <t>POSD-RYC</t>
  </si>
  <si>
    <t>POSD-UCA</t>
  </si>
  <si>
    <t>POSUCACP</t>
  </si>
  <si>
    <t>P-PEFPI</t>
  </si>
  <si>
    <t>P-PEFPU</t>
  </si>
  <si>
    <t>PTA-GJ-3</t>
  </si>
  <si>
    <t>PTA-GJ-L</t>
  </si>
  <si>
    <t>PTA-PE-L</t>
  </si>
  <si>
    <t>P-UCAFPI</t>
  </si>
  <si>
    <t>P-UCAFPU</t>
  </si>
  <si>
    <t>%</t>
  </si>
  <si>
    <t>Cap. VI. T.G.M. Apoyo D/I</t>
  </si>
  <si>
    <t>DIFERENCIA MES 
ENERO</t>
  </si>
  <si>
    <t>Personal Técnico de Apoyo Plan Estat. FP</t>
  </si>
  <si>
    <t>PTA-PEFP</t>
  </si>
  <si>
    <t>Cap. VI. Invest. Diplomado en form</t>
  </si>
  <si>
    <t>CVI-IDF</t>
  </si>
  <si>
    <t>Cap. VI. T.S. Apoyo D/I</t>
  </si>
  <si>
    <t>Cap. VI. Auxiliar Administrativa</t>
  </si>
  <si>
    <t>Invest. Posdoctoral Marie Curie</t>
  </si>
  <si>
    <t>POSD-MC</t>
  </si>
  <si>
    <t>Invest. Predoctoral Junta Andalucia FPI</t>
  </si>
  <si>
    <t>PD-JAFPI</t>
  </si>
  <si>
    <t>Administrador/a</t>
  </si>
  <si>
    <t>Letrado/a Jefe/a del Gabinete Jurídico</t>
  </si>
  <si>
    <t>A7787</t>
  </si>
  <si>
    <t>Jefe/a de servicio de Obras y Proyectos</t>
  </si>
  <si>
    <t>A120</t>
  </si>
  <si>
    <t>A7604</t>
  </si>
  <si>
    <t>Asesor técnico</t>
  </si>
  <si>
    <t>A7125</t>
  </si>
  <si>
    <t>C-A7114</t>
  </si>
  <si>
    <t>P. Visitante</t>
  </si>
  <si>
    <t>Personal Técnico INVESTIGO Grupo I</t>
  </si>
  <si>
    <t>Personal Técnico INVESTIGO Grupo III</t>
  </si>
  <si>
    <t>Predoctoral UCA FPU</t>
  </si>
  <si>
    <t>AÑO 2024</t>
  </si>
  <si>
    <t>DICIEMBRE 2023</t>
  </si>
  <si>
    <t>ENERO</t>
  </si>
  <si>
    <t>¡OJO! CAMBIAR ESTAS FÓRMULAS</t>
  </si>
  <si>
    <t>DICIEMBRE</t>
  </si>
  <si>
    <t>P. Permanente Laboral</t>
  </si>
  <si>
    <t>PERSONAL TÉCNICO, DE GESTIÓN, DE ADMINISTRACIÓN Y SERVICIOS</t>
  </si>
  <si>
    <t>Nº PTGAS</t>
  </si>
  <si>
    <t>TOTAL PTGAS FUNCIONARIO CARRERA</t>
  </si>
  <si>
    <t>TOTAL PTGAS FUNCIONARIO INTERINO</t>
  </si>
  <si>
    <t>TOTAL PTGAS FUNCIONARIO</t>
  </si>
  <si>
    <t>TOTAL PTGAS EVENTUAL</t>
  </si>
  <si>
    <t>TOTAL PTGAS LABORAL FIJO</t>
  </si>
  <si>
    <t xml:space="preserve">TOTAL PTGAS LABORAL </t>
  </si>
  <si>
    <t xml:space="preserve">TOTAL PTGAS </t>
  </si>
  <si>
    <t>P. Sustituto LOSU</t>
  </si>
  <si>
    <t>FEBRERO</t>
  </si>
  <si>
    <t>MARZO</t>
  </si>
  <si>
    <t>ABRIL</t>
  </si>
  <si>
    <t>MAYO</t>
  </si>
  <si>
    <t>JUNIO</t>
  </si>
  <si>
    <t>JULIO</t>
  </si>
  <si>
    <t>AGOSTO</t>
  </si>
  <si>
    <t>SEPTIEMBRE</t>
  </si>
  <si>
    <t>OCTUBRE</t>
  </si>
  <si>
    <t>NOVIEMBRE</t>
  </si>
  <si>
    <t>00068</t>
  </si>
  <si>
    <t>Profesor/a Contratado/a Doctor/a Interino/a</t>
  </si>
  <si>
    <t>00271</t>
  </si>
  <si>
    <t>Profesor/a Permanente Laboral</t>
  </si>
  <si>
    <t>00272</t>
  </si>
  <si>
    <t>Profesor/a Sustituto/a LOU</t>
  </si>
  <si>
    <t>TOTAL PTGAS LABORAL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</si>
</sst>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b/>
      <i/>
      <sz val="8"/>
      <name val="Arial"/>
      <family val="2"/>
    </font>
    <font>
      <i/>
      <sz val="8"/>
      <name val="Arial"/>
      <family val="2"/>
    </font>
    <font>
      <b/>
      <i/>
      <sz val="10"/>
      <name val="Arial"/>
      <family val="2"/>
    </font>
    <font>
      <sz val="8"/>
      <name val="Arial"/>
      <family val="2"/>
    </font>
    <font>
      <b/>
      <sz val="10"/>
      <name val="Arial"/>
      <family val="2"/>
    </font>
    <font>
      <b/>
      <sz val="8"/>
      <name val="Arial"/>
      <family val="2"/>
    </font>
    <font>
      <b/>
      <i/>
      <sz val="12"/>
      <name val="Arial"/>
      <family val="2"/>
    </font>
    <font>
      <sz val="8"/>
      <name val="Arial"/>
      <family val="2"/>
    </font>
    <font>
      <b/>
      <sz val="8"/>
      <name val="Arial"/>
      <family val="2"/>
    </font>
    <font>
      <sz val="11"/>
      <color theme="1"/>
      <name val="Calibri"/>
      <family val="2"/>
      <scheme val="minor"/>
    </font>
    <font>
      <sz val="10"/>
      <name val="Arial"/>
      <family val="2"/>
    </font>
    <font>
      <sz val="10"/>
      <color theme="1"/>
      <name val="Arial"/>
      <family val="2"/>
    </font>
    <font>
      <sz val="10"/>
      <name val="Arial"/>
      <family val="2"/>
    </font>
    <font>
      <i/>
      <sz val="8"/>
      <color theme="0"/>
      <name val="Arial"/>
      <family val="2"/>
    </font>
    <font>
      <b/>
      <sz val="8"/>
      <color theme="0"/>
      <name val="Arial"/>
      <family val="2"/>
    </font>
    <font>
      <sz val="8"/>
      <color indexed="81"/>
      <name val="Tahoma"/>
      <family val="2"/>
    </font>
    <font>
      <sz val="9"/>
      <color indexed="81"/>
      <name val="Tahoma"/>
      <family val="2"/>
    </font>
    <font>
      <b/>
      <sz val="8"/>
      <color indexed="81"/>
      <name val="Tahoma"/>
      <family val="2"/>
    </font>
    <font>
      <b/>
      <sz val="7"/>
      <name val="Arial"/>
      <family val="2"/>
    </font>
    <font>
      <b/>
      <sz val="9"/>
      <name val="Arial"/>
      <family val="2"/>
    </font>
    <font>
      <b/>
      <sz val="8"/>
      <color rgb="FFFF0000"/>
      <name val="Arial"/>
      <family val="2"/>
    </font>
    <font>
      <b/>
      <sz val="10"/>
      <color theme="0"/>
      <name val="Arial"/>
      <family val="2"/>
    </font>
    <font>
      <sz val="10"/>
      <color theme="0"/>
      <name val="Arial"/>
      <family val="2"/>
    </font>
    <font>
      <b/>
      <sz val="9"/>
      <color indexed="81"/>
      <name val="Tahoma"/>
      <family val="2"/>
    </font>
    <font>
      <b/>
      <sz val="7"/>
      <color indexed="81"/>
      <name val="Tahoma"/>
      <family val="2"/>
    </font>
    <font>
      <sz val="7"/>
      <color indexed="81"/>
      <name val="Tahoma"/>
      <family val="2"/>
    </font>
    <font>
      <i/>
      <sz val="9"/>
      <name val="Arial"/>
      <family val="2"/>
    </font>
    <font>
      <sz val="8"/>
      <color rgb="FFFF0000"/>
      <name val="Arial"/>
      <family val="2"/>
    </font>
    <font>
      <b/>
      <sz val="11"/>
      <name val="Arial"/>
      <family val="2"/>
    </font>
    <font>
      <b/>
      <sz val="9"/>
      <color theme="0"/>
      <name val="Arial"/>
      <family val="2"/>
    </font>
    <font>
      <b/>
      <i/>
      <sz val="11"/>
      <name val="Arial"/>
      <family val="2"/>
    </font>
    <font>
      <b/>
      <sz val="11"/>
      <color theme="0"/>
      <name val="Arial"/>
      <family val="2"/>
    </font>
    <font>
      <sz val="11"/>
      <name val="Arial"/>
      <family val="2"/>
    </font>
    <font>
      <b/>
      <i/>
      <sz val="10"/>
      <color theme="0"/>
      <name val="Arial"/>
      <family val="2"/>
    </font>
  </fonts>
  <fills count="1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23"/>
        <bgColor indexed="64"/>
      </patternFill>
    </fill>
    <fill>
      <patternFill patternType="lightDown">
        <bgColor indexed="22"/>
      </patternFill>
    </fill>
    <fill>
      <patternFill patternType="solid">
        <fgColor theme="0" tint="-0.249977111117893"/>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9" tint="0.79998168889431442"/>
        <bgColor indexed="64"/>
      </patternFill>
    </fill>
  </fills>
  <borders count="154">
    <border>
      <left/>
      <right/>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double">
        <color indexed="64"/>
      </right>
      <top/>
      <bottom style="hair">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bottom/>
      <diagonal/>
    </border>
    <border>
      <left style="medium">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dotted">
        <color indexed="64"/>
      </top>
      <bottom style="dotted">
        <color indexed="64"/>
      </bottom>
      <diagonal/>
    </border>
    <border>
      <left style="hair">
        <color indexed="64"/>
      </left>
      <right style="double">
        <color indexed="64"/>
      </right>
      <top style="dotted">
        <color indexed="64"/>
      </top>
      <bottom style="dotted">
        <color indexed="64"/>
      </bottom>
      <diagonal/>
    </border>
    <border>
      <left style="double">
        <color indexed="64"/>
      </left>
      <right style="hair">
        <color indexed="64"/>
      </right>
      <top style="thin">
        <color indexed="64"/>
      </top>
      <bottom style="dotted">
        <color indexed="64"/>
      </bottom>
      <diagonal/>
    </border>
    <border>
      <left style="hair">
        <color indexed="64"/>
      </left>
      <right style="double">
        <color indexed="64"/>
      </right>
      <top style="thin">
        <color indexed="64"/>
      </top>
      <bottom style="dotted">
        <color indexed="64"/>
      </bottom>
      <diagonal/>
    </border>
    <border>
      <left style="double">
        <color indexed="64"/>
      </left>
      <right style="hair">
        <color indexed="64"/>
      </right>
      <top style="dotted">
        <color indexed="64"/>
      </top>
      <bottom style="medium">
        <color indexed="64"/>
      </bottom>
      <diagonal/>
    </border>
    <border>
      <left style="hair">
        <color indexed="64"/>
      </left>
      <right style="double">
        <color indexed="64"/>
      </right>
      <top style="dotted">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double">
        <color indexed="64"/>
      </right>
      <top style="hair">
        <color indexed="64"/>
      </top>
      <bottom/>
      <diagonal/>
    </border>
    <border>
      <left style="hair">
        <color indexed="64"/>
      </left>
      <right style="hair">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bottom style="hair">
        <color indexed="64"/>
      </bottom>
      <diagonal/>
    </border>
    <border>
      <left style="double">
        <color indexed="64"/>
      </left>
      <right style="hair">
        <color indexed="64"/>
      </right>
      <top style="dotted">
        <color indexed="64"/>
      </top>
      <bottom/>
      <diagonal/>
    </border>
    <border>
      <left style="hair">
        <color indexed="64"/>
      </left>
      <right style="double">
        <color indexed="64"/>
      </right>
      <top style="dotted">
        <color indexed="64"/>
      </top>
      <bottom/>
      <diagonal/>
    </border>
    <border>
      <left/>
      <right/>
      <top/>
      <bottom style="double">
        <color indexed="64"/>
      </bottom>
      <diagonal/>
    </border>
    <border>
      <left/>
      <right style="hair">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s>
  <cellStyleXfs count="14">
    <xf numFmtId="0" fontId="0" fillId="0" borderId="0"/>
    <xf numFmtId="0" fontId="15" fillId="0" borderId="0"/>
    <xf numFmtId="0" fontId="16"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1" fillId="0" borderId="0"/>
    <xf numFmtId="0" fontId="17" fillId="0" borderId="0"/>
    <xf numFmtId="0" fontId="16" fillId="0" borderId="0"/>
    <xf numFmtId="9" fontId="18" fillId="0" borderId="0" applyFont="0" applyFill="0" applyBorder="0" applyAlignment="0" applyProtection="0"/>
  </cellStyleXfs>
  <cellXfs count="528">
    <xf numFmtId="0" fontId="0" fillId="0" borderId="0" xfId="0"/>
    <xf numFmtId="0" fontId="5" fillId="0" borderId="0" xfId="0" applyFont="1" applyAlignment="1">
      <alignment horizontal="center"/>
    </xf>
    <xf numFmtId="0" fontId="5" fillId="0" borderId="0" xfId="0" applyFont="1"/>
    <xf numFmtId="0" fontId="9" fillId="0" borderId="2" xfId="0" applyFont="1" applyBorder="1" applyAlignment="1">
      <alignment vertical="center"/>
    </xf>
    <xf numFmtId="0" fontId="9" fillId="3" borderId="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Border="1" applyAlignment="1">
      <alignment vertical="center"/>
    </xf>
    <xf numFmtId="0" fontId="9" fillId="0" borderId="12" xfId="0" applyFont="1" applyBorder="1" applyAlignment="1">
      <alignment vertical="center"/>
    </xf>
    <xf numFmtId="0" fontId="6" fillId="2" borderId="15" xfId="0" applyFont="1" applyFill="1" applyBorder="1" applyAlignment="1">
      <alignment horizontal="right" vertical="center"/>
    </xf>
    <xf numFmtId="0" fontId="10" fillId="2" borderId="1" xfId="0" applyFont="1" applyFill="1" applyBorder="1" applyAlignment="1">
      <alignment horizontal="center" vertical="center"/>
    </xf>
    <xf numFmtId="0" fontId="9" fillId="0" borderId="23" xfId="0" applyFont="1" applyBorder="1" applyAlignment="1">
      <alignment vertical="center"/>
    </xf>
    <xf numFmtId="0" fontId="9" fillId="0" borderId="0" xfId="0" applyFont="1" applyAlignment="1">
      <alignment vertical="center"/>
    </xf>
    <xf numFmtId="0" fontId="6" fillId="2" borderId="26" xfId="0" applyFont="1" applyFill="1" applyBorder="1" applyAlignment="1">
      <alignment horizontal="right" vertical="center"/>
    </xf>
    <xf numFmtId="0" fontId="6" fillId="2" borderId="32" xfId="0" applyFont="1" applyFill="1" applyBorder="1" applyAlignment="1">
      <alignment horizontal="right" vertical="center"/>
    </xf>
    <xf numFmtId="0" fontId="9" fillId="0" borderId="0" xfId="0" applyFont="1" applyAlignment="1">
      <alignment horizontal="left"/>
    </xf>
    <xf numFmtId="0" fontId="9" fillId="0" borderId="0" xfId="0" applyFont="1" applyBorder="1" applyAlignment="1">
      <alignment horizontal="left"/>
    </xf>
    <xf numFmtId="0" fontId="9" fillId="0" borderId="0" xfId="0" applyFont="1" applyAlignment="1">
      <alignment horizontal="center"/>
    </xf>
    <xf numFmtId="0" fontId="9" fillId="0" borderId="0" xfId="0" applyFont="1"/>
    <xf numFmtId="0" fontId="6" fillId="2" borderId="34" xfId="0" applyFont="1" applyFill="1" applyBorder="1" applyAlignment="1">
      <alignment horizontal="center"/>
    </xf>
    <xf numFmtId="0" fontId="11" fillId="2" borderId="1" xfId="0" applyFont="1" applyFill="1" applyBorder="1" applyAlignment="1">
      <alignment horizontal="center" vertical="center"/>
    </xf>
    <xf numFmtId="0" fontId="11" fillId="2" borderId="31" xfId="0" applyFont="1" applyFill="1" applyBorder="1" applyAlignment="1">
      <alignment horizontal="center" vertical="center"/>
    </xf>
    <xf numFmtId="0" fontId="5" fillId="0" borderId="0" xfId="0" applyFont="1" applyAlignment="1">
      <alignment horizontal="left"/>
    </xf>
    <xf numFmtId="0" fontId="5" fillId="0" borderId="0" xfId="0" applyFont="1" applyBorder="1" applyAlignment="1">
      <alignment horizontal="left"/>
    </xf>
    <xf numFmtId="0" fontId="13" fillId="0" borderId="0" xfId="0" applyFont="1"/>
    <xf numFmtId="0" fontId="11" fillId="0" borderId="0" xfId="0" applyFont="1" applyAlignment="1">
      <alignment horizontal="center"/>
    </xf>
    <xf numFmtId="0" fontId="14" fillId="0" borderId="0" xfId="0" applyFont="1"/>
    <xf numFmtId="0" fontId="11" fillId="0" borderId="0" xfId="0" applyFont="1" applyAlignment="1">
      <alignment horizontal="center" vertical="justify"/>
    </xf>
    <xf numFmtId="49" fontId="9" fillId="0" borderId="0" xfId="0" applyNumberFormat="1" applyFont="1"/>
    <xf numFmtId="49" fontId="6" fillId="0" borderId="0" xfId="0" applyNumberFormat="1" applyFont="1"/>
    <xf numFmtId="0" fontId="6" fillId="0" borderId="0" xfId="0" applyFont="1"/>
    <xf numFmtId="49" fontId="11" fillId="0" borderId="0" xfId="0" applyNumberFormat="1" applyFont="1"/>
    <xf numFmtId="0" fontId="11" fillId="0" borderId="0" xfId="0" applyFont="1"/>
    <xf numFmtId="0" fontId="9" fillId="0" borderId="9" xfId="0" applyFont="1" applyBorder="1"/>
    <xf numFmtId="0" fontId="6" fillId="2" borderId="42" xfId="0" applyFont="1" applyFill="1" applyBorder="1" applyAlignment="1">
      <alignment horizont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49" xfId="0" applyFont="1" applyFill="1" applyBorder="1" applyAlignment="1">
      <alignment horizontal="center" vertical="center"/>
    </xf>
    <xf numFmtId="0" fontId="6" fillId="2" borderId="51" xfId="0" applyFont="1" applyFill="1" applyBorder="1" applyAlignment="1"/>
    <xf numFmtId="49" fontId="9" fillId="0" borderId="58" xfId="0" applyNumberFormat="1" applyFont="1" applyBorder="1" applyAlignment="1">
      <alignment vertical="center" wrapText="1"/>
    </xf>
    <xf numFmtId="49" fontId="9" fillId="0" borderId="59" xfId="0" applyNumberFormat="1" applyFont="1" applyBorder="1" applyAlignment="1">
      <alignment horizontal="left" vertical="center"/>
    </xf>
    <xf numFmtId="49" fontId="9" fillId="0" borderId="59" xfId="0" applyNumberFormat="1" applyFont="1" applyBorder="1" applyAlignment="1">
      <alignment vertical="center"/>
    </xf>
    <xf numFmtId="0" fontId="9" fillId="0" borderId="60" xfId="0" applyFont="1" applyBorder="1" applyAlignment="1">
      <alignment vertical="center"/>
    </xf>
    <xf numFmtId="0" fontId="9" fillId="0" borderId="61" xfId="0" applyFont="1" applyBorder="1" applyAlignment="1">
      <alignment horizontal="left" vertical="center"/>
    </xf>
    <xf numFmtId="0" fontId="9" fillId="0" borderId="61" xfId="0" applyFont="1" applyBorder="1" applyAlignment="1">
      <alignment vertical="center"/>
    </xf>
    <xf numFmtId="0" fontId="6" fillId="2" borderId="62" xfId="0" applyFont="1" applyFill="1" applyBorder="1" applyAlignment="1"/>
    <xf numFmtId="0" fontId="9" fillId="2" borderId="46" xfId="0" applyFont="1" applyFill="1" applyBorder="1" applyAlignment="1">
      <alignment horizontal="center" vertical="center"/>
    </xf>
    <xf numFmtId="0" fontId="9" fillId="2" borderId="48" xfId="0" applyFont="1" applyFill="1" applyBorder="1" applyAlignment="1">
      <alignment horizontal="center" vertical="center"/>
    </xf>
    <xf numFmtId="0" fontId="9" fillId="0" borderId="0" xfId="0" applyFont="1" applyFill="1"/>
    <xf numFmtId="49" fontId="9" fillId="7" borderId="59" xfId="0" applyNumberFormat="1" applyFont="1" applyFill="1" applyBorder="1" applyAlignment="1">
      <alignment horizontal="left" vertical="center"/>
    </xf>
    <xf numFmtId="0" fontId="0" fillId="7" borderId="0" xfId="0" applyFill="1"/>
    <xf numFmtId="49" fontId="9" fillId="7" borderId="59" xfId="0" applyNumberFormat="1" applyFont="1" applyFill="1" applyBorder="1" applyAlignment="1">
      <alignment vertical="center"/>
    </xf>
    <xf numFmtId="0" fontId="9" fillId="7" borderId="61" xfId="0" applyFont="1" applyFill="1" applyBorder="1" applyAlignment="1">
      <alignment vertical="center"/>
    </xf>
    <xf numFmtId="0" fontId="9" fillId="7" borderId="8" xfId="0" applyFont="1" applyFill="1" applyBorder="1" applyAlignment="1">
      <alignment vertical="center"/>
    </xf>
    <xf numFmtId="0" fontId="6" fillId="2" borderId="31" xfId="0" applyFont="1" applyFill="1" applyBorder="1" applyAlignment="1">
      <alignment horizontal="right" vertical="center"/>
    </xf>
    <xf numFmtId="0" fontId="9" fillId="6" borderId="35" xfId="0" applyFont="1" applyFill="1" applyBorder="1" applyAlignment="1">
      <alignment horizontal="center" vertical="center"/>
    </xf>
    <xf numFmtId="0" fontId="11" fillId="0" borderId="3" xfId="0" applyFont="1" applyFill="1" applyBorder="1" applyAlignment="1">
      <alignment horizontal="center" vertical="center"/>
    </xf>
    <xf numFmtId="0" fontId="9" fillId="3" borderId="4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9" xfId="0" applyFont="1" applyFill="1" applyBorder="1" applyAlignment="1">
      <alignment horizontal="center" vertical="center"/>
    </xf>
    <xf numFmtId="0" fontId="9" fillId="3" borderId="45" xfId="0" applyFont="1" applyFill="1" applyBorder="1" applyAlignment="1">
      <alignment horizontal="center" vertical="center"/>
    </xf>
    <xf numFmtId="0" fontId="11" fillId="3" borderId="11"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3" borderId="25"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9" fillId="7" borderId="0" xfId="0" applyFont="1" applyFill="1"/>
    <xf numFmtId="0" fontId="11" fillId="2" borderId="28"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3" xfId="0" applyFont="1" applyFill="1" applyBorder="1" applyAlignment="1">
      <alignment horizontal="center" vertical="center"/>
    </xf>
    <xf numFmtId="0" fontId="9" fillId="0" borderId="13" xfId="0" applyFont="1" applyBorder="1" applyAlignment="1">
      <alignment horizontal="center"/>
    </xf>
    <xf numFmtId="0" fontId="9" fillId="0" borderId="7" xfId="0" applyFont="1" applyBorder="1" applyAlignment="1">
      <alignment horizontal="center"/>
    </xf>
    <xf numFmtId="0" fontId="9" fillId="7" borderId="7" xfId="0" applyFont="1" applyFill="1" applyBorder="1" applyAlignment="1">
      <alignment horizontal="center"/>
    </xf>
    <xf numFmtId="0" fontId="9" fillId="7" borderId="13" xfId="0" applyFont="1" applyFill="1" applyBorder="1" applyAlignment="1">
      <alignment horizontal="center"/>
    </xf>
    <xf numFmtId="0" fontId="9" fillId="0" borderId="0" xfId="0" applyFont="1" applyAlignment="1">
      <alignment horizontal="center"/>
    </xf>
    <xf numFmtId="0" fontId="0" fillId="0" borderId="0" xfId="0"/>
    <xf numFmtId="0" fontId="7" fillId="2" borderId="1" xfId="0" applyFont="1" applyFill="1" applyBorder="1" applyAlignment="1">
      <alignment horizontal="center"/>
    </xf>
    <xf numFmtId="0" fontId="9" fillId="3"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3" xfId="0" applyFont="1" applyFill="1" applyBorder="1" applyAlignment="1">
      <alignment horizontal="center" vertical="center"/>
    </xf>
    <xf numFmtId="0" fontId="9" fillId="3" borderId="65" xfId="0" applyFont="1" applyFill="1" applyBorder="1" applyAlignment="1">
      <alignment horizontal="center" vertical="center"/>
    </xf>
    <xf numFmtId="0" fontId="9" fillId="0" borderId="65" xfId="0" applyFont="1" applyFill="1" applyBorder="1" applyAlignment="1">
      <alignment horizontal="center" vertical="center"/>
    </xf>
    <xf numFmtId="0" fontId="9" fillId="3" borderId="0" xfId="0" applyFont="1" applyFill="1" applyBorder="1" applyAlignment="1">
      <alignment horizontal="center" vertical="center"/>
    </xf>
    <xf numFmtId="0" fontId="11" fillId="2" borderId="19" xfId="0" applyFont="1" applyFill="1" applyBorder="1" applyAlignment="1">
      <alignment horizontal="center" vertical="center"/>
    </xf>
    <xf numFmtId="0" fontId="9" fillId="7" borderId="7"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1" xfId="0" applyFont="1" applyFill="1" applyBorder="1" applyAlignment="1">
      <alignment horizontal="center" vertical="center"/>
    </xf>
    <xf numFmtId="0" fontId="11" fillId="2" borderId="18" xfId="0" applyFont="1" applyFill="1" applyBorder="1" applyAlignment="1">
      <alignment horizontal="center" vertical="center"/>
    </xf>
    <xf numFmtId="0" fontId="6" fillId="2" borderId="22" xfId="0" applyFont="1" applyFill="1" applyBorder="1" applyAlignment="1">
      <alignment horizontal="center"/>
    </xf>
    <xf numFmtId="0" fontId="6" fillId="2" borderId="28" xfId="0" applyFont="1" applyFill="1" applyBorder="1" applyAlignment="1">
      <alignment horizontal="center"/>
    </xf>
    <xf numFmtId="49" fontId="9" fillId="0" borderId="80" xfId="0" applyNumberFormat="1" applyFont="1" applyBorder="1" applyAlignment="1">
      <alignment vertical="center"/>
    </xf>
    <xf numFmtId="0" fontId="9" fillId="0" borderId="81" xfId="0" applyFont="1" applyFill="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9" fillId="0" borderId="82" xfId="0" applyFont="1" applyBorder="1" applyAlignment="1">
      <alignment horizontal="center"/>
    </xf>
    <xf numFmtId="0" fontId="6" fillId="6" borderId="1" xfId="0" applyFont="1" applyFill="1" applyBorder="1" applyAlignment="1">
      <alignment horizontal="center" vertical="center"/>
    </xf>
    <xf numFmtId="0" fontId="6" fillId="2" borderId="28" xfId="0" applyFont="1" applyFill="1" applyBorder="1" applyAlignment="1">
      <alignment horizontal="center"/>
    </xf>
    <xf numFmtId="0" fontId="9" fillId="0" borderId="36" xfId="0" applyFont="1" applyBorder="1" applyAlignment="1">
      <alignment horizontal="center" vertical="center"/>
    </xf>
    <xf numFmtId="0" fontId="9" fillId="0" borderId="82" xfId="0" applyFont="1" applyBorder="1" applyAlignment="1">
      <alignment horizontal="center" vertical="center"/>
    </xf>
    <xf numFmtId="0" fontId="9" fillId="0" borderId="41" xfId="0" applyFont="1" applyBorder="1" applyAlignment="1">
      <alignment horizontal="center"/>
    </xf>
    <xf numFmtId="0" fontId="9" fillId="2" borderId="4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86" xfId="0" applyFont="1" applyBorder="1" applyAlignment="1">
      <alignment horizontal="left" vertical="center"/>
    </xf>
    <xf numFmtId="0" fontId="9" fillId="0" borderId="87" xfId="0" applyFont="1" applyBorder="1" applyAlignment="1">
      <alignment horizontal="left" vertical="center"/>
    </xf>
    <xf numFmtId="0" fontId="9" fillId="0" borderId="88" xfId="0" applyFont="1" applyBorder="1" applyAlignment="1">
      <alignment horizontal="left" vertical="center"/>
    </xf>
    <xf numFmtId="0" fontId="9" fillId="0" borderId="87" xfId="0" applyFont="1" applyBorder="1" applyAlignment="1">
      <alignment horizontal="left"/>
    </xf>
    <xf numFmtId="0" fontId="9" fillId="0" borderId="88" xfId="0" applyFont="1" applyBorder="1" applyAlignment="1">
      <alignment horizontal="left"/>
    </xf>
    <xf numFmtId="0" fontId="19" fillId="8" borderId="1" xfId="0" applyFont="1" applyFill="1" applyBorder="1" applyAlignment="1">
      <alignment horizontal="center"/>
    </xf>
    <xf numFmtId="0" fontId="11" fillId="0" borderId="89" xfId="0" applyFont="1" applyFill="1" applyBorder="1" applyAlignment="1">
      <alignment horizontal="center" vertical="center"/>
    </xf>
    <xf numFmtId="0" fontId="11" fillId="3" borderId="89"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48" xfId="0" applyFont="1" applyFill="1" applyBorder="1" applyAlignment="1">
      <alignment horizontal="center" vertical="center"/>
    </xf>
    <xf numFmtId="10" fontId="20" fillId="8" borderId="1" xfId="13" applyNumberFormat="1" applyFont="1" applyFill="1" applyBorder="1" applyAlignment="1">
      <alignment horizontal="center" vertical="center"/>
    </xf>
    <xf numFmtId="10" fontId="9" fillId="9" borderId="36" xfId="13" applyNumberFormat="1" applyFont="1" applyFill="1" applyBorder="1" applyAlignment="1">
      <alignment horizontal="center"/>
    </xf>
    <xf numFmtId="10" fontId="9" fillId="9" borderId="13" xfId="13" applyNumberFormat="1" applyFont="1" applyFill="1" applyBorder="1" applyAlignment="1">
      <alignment horizontal="center"/>
    </xf>
    <xf numFmtId="10" fontId="9" fillId="9" borderId="82" xfId="13" applyNumberFormat="1" applyFont="1" applyFill="1" applyBorder="1" applyAlignment="1">
      <alignment horizontal="center"/>
    </xf>
    <xf numFmtId="10" fontId="9" fillId="9" borderId="85" xfId="13" applyNumberFormat="1" applyFont="1" applyFill="1" applyBorder="1" applyAlignment="1">
      <alignment horizontal="center"/>
    </xf>
    <xf numFmtId="10" fontId="9" fillId="9" borderId="46" xfId="13" applyNumberFormat="1" applyFont="1" applyFill="1" applyBorder="1" applyAlignment="1">
      <alignment horizontal="center"/>
    </xf>
    <xf numFmtId="10" fontId="9" fillId="9" borderId="48" xfId="13" applyNumberFormat="1" applyFont="1" applyFill="1" applyBorder="1" applyAlignment="1">
      <alignment horizontal="center"/>
    </xf>
    <xf numFmtId="10" fontId="9" fillId="9" borderId="24" xfId="13" applyNumberFormat="1" applyFont="1" applyFill="1" applyBorder="1" applyAlignment="1">
      <alignment horizontal="center"/>
    </xf>
    <xf numFmtId="10" fontId="9" fillId="9" borderId="36" xfId="13" applyNumberFormat="1" applyFont="1" applyFill="1" applyBorder="1" applyAlignment="1">
      <alignment horizontal="center" vertical="center"/>
    </xf>
    <xf numFmtId="0" fontId="9" fillId="0" borderId="37" xfId="0" applyFont="1" applyBorder="1" applyAlignment="1">
      <alignment horizontal="center"/>
    </xf>
    <xf numFmtId="0" fontId="9" fillId="0" borderId="36" xfId="0" applyFont="1" applyBorder="1" applyAlignment="1">
      <alignment horizontal="center"/>
    </xf>
    <xf numFmtId="0" fontId="11" fillId="2" borderId="43"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7" xfId="0" applyFont="1" applyFill="1" applyBorder="1" applyAlignment="1">
      <alignment horizontal="center" vertical="center"/>
    </xf>
    <xf numFmtId="10" fontId="20" fillId="8" borderId="28" xfId="13" applyNumberFormat="1" applyFont="1" applyFill="1" applyBorder="1" applyAlignment="1">
      <alignment horizontal="center" vertical="center"/>
    </xf>
    <xf numFmtId="10" fontId="20" fillId="8" borderId="31" xfId="13" applyNumberFormat="1" applyFont="1" applyFill="1" applyBorder="1" applyAlignment="1">
      <alignment horizontal="center" vertical="center"/>
    </xf>
    <xf numFmtId="10" fontId="20" fillId="8" borderId="22" xfId="13" applyNumberFormat="1" applyFont="1" applyFill="1" applyBorder="1" applyAlignment="1">
      <alignment horizontal="center" vertical="center"/>
    </xf>
    <xf numFmtId="0" fontId="9" fillId="0" borderId="6" xfId="0" applyFont="1" applyBorder="1" applyAlignment="1">
      <alignment horizontal="center"/>
    </xf>
    <xf numFmtId="0" fontId="9" fillId="0" borderId="24" xfId="0" applyFont="1" applyBorder="1" applyAlignment="1">
      <alignment horizontal="center"/>
    </xf>
    <xf numFmtId="10" fontId="9" fillId="9" borderId="24" xfId="13" applyNumberFormat="1" applyFont="1" applyFill="1" applyBorder="1" applyAlignment="1">
      <alignment horizontal="center" vertical="center"/>
    </xf>
    <xf numFmtId="10" fontId="9" fillId="9" borderId="13" xfId="13" applyNumberFormat="1" applyFont="1" applyFill="1" applyBorder="1" applyAlignment="1">
      <alignment horizontal="center" vertical="center"/>
    </xf>
    <xf numFmtId="10" fontId="9" fillId="9" borderId="82" xfId="13" applyNumberFormat="1" applyFont="1" applyFill="1" applyBorder="1" applyAlignment="1">
      <alignment horizontal="center" vertical="center"/>
    </xf>
    <xf numFmtId="10" fontId="9" fillId="9" borderId="8" xfId="13" applyNumberFormat="1" applyFont="1" applyFill="1" applyBorder="1" applyAlignment="1">
      <alignment horizontal="center"/>
    </xf>
    <xf numFmtId="10" fontId="9" fillId="9" borderId="24" xfId="0" applyNumberFormat="1" applyFont="1" applyFill="1" applyBorder="1" applyAlignment="1">
      <alignment horizontal="center"/>
    </xf>
    <xf numFmtId="10" fontId="9" fillId="9" borderId="13" xfId="0" applyNumberFormat="1" applyFont="1" applyFill="1" applyBorder="1" applyAlignment="1">
      <alignment horizontal="center"/>
    </xf>
    <xf numFmtId="0" fontId="9" fillId="0" borderId="7" xfId="0" applyFont="1" applyFill="1" applyBorder="1" applyAlignment="1">
      <alignment horizontal="center"/>
    </xf>
    <xf numFmtId="0" fontId="9" fillId="0" borderId="13" xfId="0" applyFont="1" applyFill="1" applyBorder="1" applyAlignment="1">
      <alignment horizontal="center"/>
    </xf>
    <xf numFmtId="0" fontId="9" fillId="7" borderId="45" xfId="0" applyFont="1" applyFill="1" applyBorder="1" applyAlignment="1">
      <alignment horizontal="center"/>
    </xf>
    <xf numFmtId="0" fontId="9" fillId="0" borderId="45" xfId="0" applyFont="1" applyFill="1" applyBorder="1" applyAlignment="1">
      <alignment horizontal="center"/>
    </xf>
    <xf numFmtId="0" fontId="11" fillId="6" borderId="52" xfId="0" applyFont="1" applyFill="1" applyBorder="1" applyAlignment="1">
      <alignment horizontal="center" vertical="center"/>
    </xf>
    <xf numFmtId="0" fontId="11" fillId="6" borderId="54" xfId="0" applyFont="1" applyFill="1" applyBorder="1" applyAlignment="1">
      <alignment horizontal="center" vertical="center"/>
    </xf>
    <xf numFmtId="0" fontId="6" fillId="2" borderId="57"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4" xfId="0" applyFont="1" applyFill="1" applyBorder="1" applyAlignment="1">
      <alignment horizontal="center" vertical="center"/>
    </xf>
    <xf numFmtId="0" fontId="6" fillId="2" borderId="1" xfId="0" applyFont="1" applyFill="1" applyBorder="1" applyAlignment="1">
      <alignment horizontal="center" vertical="center"/>
    </xf>
    <xf numFmtId="0" fontId="19" fillId="8" borderId="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78" xfId="0" applyFont="1" applyFill="1" applyBorder="1" applyAlignment="1">
      <alignment horizontal="center" vertical="center"/>
    </xf>
    <xf numFmtId="0" fontId="9" fillId="0" borderId="79" xfId="0" applyFont="1" applyBorder="1" applyAlignment="1">
      <alignment horizontal="center" vertical="center"/>
    </xf>
    <xf numFmtId="10" fontId="9" fillId="9" borderId="85" xfId="13" applyNumberFormat="1" applyFont="1" applyFill="1" applyBorder="1" applyAlignment="1">
      <alignment horizontal="center" vertical="center"/>
    </xf>
    <xf numFmtId="0" fontId="9" fillId="0" borderId="45" xfId="0" applyFont="1" applyBorder="1" applyAlignment="1">
      <alignment horizontal="center" vertical="center"/>
    </xf>
    <xf numFmtId="10" fontId="9" fillId="9" borderId="46" xfId="13" applyNumberFormat="1" applyFont="1" applyFill="1" applyBorder="1" applyAlignment="1">
      <alignment horizontal="center" vertical="center"/>
    </xf>
    <xf numFmtId="0" fontId="9" fillId="0" borderId="45" xfId="0" applyFont="1" applyBorder="1" applyAlignment="1">
      <alignment horizontal="center"/>
    </xf>
    <xf numFmtId="0" fontId="9" fillId="0" borderId="47" xfId="0" applyFont="1" applyBorder="1" applyAlignment="1">
      <alignment horizontal="center" vertical="center"/>
    </xf>
    <xf numFmtId="10" fontId="9" fillId="9" borderId="48" xfId="13" applyNumberFormat="1" applyFont="1" applyFill="1" applyBorder="1" applyAlignment="1">
      <alignment horizontal="center" vertical="center"/>
    </xf>
    <xf numFmtId="0" fontId="9" fillId="0" borderId="43" xfId="0" applyFont="1" applyBorder="1" applyAlignment="1">
      <alignment horizontal="center" vertical="center"/>
    </xf>
    <xf numFmtId="0" fontId="9" fillId="0" borderId="79" xfId="0" applyFont="1" applyBorder="1" applyAlignment="1">
      <alignment horizontal="center"/>
    </xf>
    <xf numFmtId="0" fontId="9" fillId="0" borderId="47" xfId="0" applyFont="1" applyBorder="1" applyAlignment="1">
      <alignment horizontal="center"/>
    </xf>
    <xf numFmtId="0" fontId="9" fillId="0" borderId="43" xfId="0" applyFont="1" applyBorder="1" applyAlignment="1">
      <alignment horizontal="center"/>
    </xf>
    <xf numFmtId="10" fontId="9" fillId="9" borderId="4" xfId="13" applyNumberFormat="1" applyFont="1" applyFill="1" applyBorder="1" applyAlignment="1">
      <alignment horizontal="center"/>
    </xf>
    <xf numFmtId="10" fontId="9" fillId="9" borderId="10" xfId="13" applyNumberFormat="1" applyFont="1" applyFill="1" applyBorder="1" applyAlignment="1">
      <alignment horizontal="center"/>
    </xf>
    <xf numFmtId="10" fontId="9" fillId="9" borderId="14" xfId="13" applyNumberFormat="1" applyFont="1" applyFill="1" applyBorder="1" applyAlignment="1">
      <alignment horizontal="center"/>
    </xf>
    <xf numFmtId="10" fontId="9" fillId="9" borderId="4" xfId="13" applyNumberFormat="1" applyFont="1" applyFill="1" applyBorder="1" applyAlignment="1">
      <alignment horizontal="center" vertical="center"/>
    </xf>
    <xf numFmtId="10" fontId="9" fillId="9" borderId="10" xfId="13" applyNumberFormat="1" applyFont="1" applyFill="1" applyBorder="1" applyAlignment="1">
      <alignment horizontal="center" vertical="center"/>
    </xf>
    <xf numFmtId="10" fontId="9" fillId="9" borderId="14" xfId="13" applyNumberFormat="1" applyFont="1" applyFill="1" applyBorder="1" applyAlignment="1">
      <alignment horizontal="center" vertical="center"/>
    </xf>
    <xf numFmtId="10" fontId="9" fillId="9" borderId="83" xfId="13" applyNumberFormat="1" applyFont="1" applyFill="1" applyBorder="1" applyAlignment="1">
      <alignment horizontal="center"/>
    </xf>
    <xf numFmtId="10" fontId="9" fillId="9" borderId="38" xfId="13" applyNumberFormat="1" applyFont="1" applyFill="1" applyBorder="1" applyAlignment="1">
      <alignment horizontal="center"/>
    </xf>
    <xf numFmtId="0" fontId="9" fillId="7" borderId="13"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90" xfId="0" applyFont="1" applyFill="1" applyBorder="1" applyAlignment="1">
      <alignment horizontal="center" vertical="center"/>
    </xf>
    <xf numFmtId="0" fontId="9" fillId="0" borderId="91" xfId="0" applyFont="1" applyBorder="1" applyAlignment="1">
      <alignment horizontal="center" vertical="center"/>
    </xf>
    <xf numFmtId="0" fontId="9" fillId="0" borderId="90" xfId="0" applyFont="1" applyBorder="1" applyAlignment="1">
      <alignment horizontal="center" vertical="center"/>
    </xf>
    <xf numFmtId="0" fontId="9" fillId="3" borderId="91"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2" xfId="0" applyFont="1" applyFill="1" applyBorder="1" applyAlignment="1">
      <alignment horizontal="center" vertical="center"/>
    </xf>
    <xf numFmtId="10" fontId="9" fillId="9" borderId="44" xfId="0" applyNumberFormat="1" applyFont="1" applyFill="1" applyBorder="1" applyAlignment="1">
      <alignment horizontal="center"/>
    </xf>
    <xf numFmtId="10" fontId="9" fillId="9" borderId="46" xfId="0" applyNumberFormat="1" applyFont="1" applyFill="1" applyBorder="1" applyAlignment="1">
      <alignment horizontal="center"/>
    </xf>
    <xf numFmtId="0" fontId="10" fillId="2" borderId="22" xfId="0" applyFont="1" applyFill="1" applyBorder="1" applyAlignment="1">
      <alignment horizontal="center" vertical="center"/>
    </xf>
    <xf numFmtId="0" fontId="10" fillId="2" borderId="93" xfId="0" applyFont="1" applyFill="1" applyBorder="1" applyAlignment="1">
      <alignment horizontal="center" vertical="center"/>
    </xf>
    <xf numFmtId="0" fontId="9" fillId="6" borderId="94" xfId="0" applyFont="1" applyFill="1" applyBorder="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7" fillId="2" borderId="66" xfId="0" applyFont="1" applyFill="1" applyBorder="1" applyAlignment="1">
      <alignment horizontal="center" vertical="center"/>
    </xf>
    <xf numFmtId="0" fontId="9" fillId="0" borderId="60" xfId="0" applyFont="1" applyFill="1" applyBorder="1" applyAlignment="1">
      <alignment vertical="center" wrapText="1"/>
    </xf>
    <xf numFmtId="0" fontId="9" fillId="0" borderId="61" xfId="0" applyFont="1" applyFill="1" applyBorder="1" applyAlignment="1">
      <alignment horizontal="left" vertical="center"/>
    </xf>
    <xf numFmtId="0" fontId="9" fillId="0" borderId="61" xfId="0" applyFont="1" applyFill="1" applyBorder="1" applyAlignment="1">
      <alignment vertical="center"/>
    </xf>
    <xf numFmtId="0" fontId="9" fillId="0" borderId="95" xfId="0" applyFont="1" applyFill="1" applyBorder="1" applyAlignment="1">
      <alignment horizontal="center" vertical="center"/>
    </xf>
    <xf numFmtId="0" fontId="9" fillId="0" borderId="96" xfId="0" applyFont="1" applyFill="1" applyBorder="1" applyAlignment="1">
      <alignment horizontal="center" vertical="center"/>
    </xf>
    <xf numFmtId="0" fontId="9" fillId="0" borderId="97"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99" xfId="0" applyFont="1" applyFill="1" applyBorder="1" applyAlignment="1">
      <alignment horizontal="center" vertical="center"/>
    </xf>
    <xf numFmtId="0" fontId="9" fillId="0" borderId="100" xfId="0" applyFont="1" applyFill="1" applyBorder="1" applyAlignment="1">
      <alignment horizontal="center" vertical="center"/>
    </xf>
    <xf numFmtId="0" fontId="11" fillId="0" borderId="102"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101" xfId="0" applyFont="1" applyFill="1" applyBorder="1" applyAlignment="1">
      <alignment horizontal="center" vertical="center"/>
    </xf>
    <xf numFmtId="0" fontId="11" fillId="2" borderId="50"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61"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101" xfId="0" applyFont="1" applyFill="1" applyBorder="1" applyAlignment="1">
      <alignment horizontal="center" vertical="center"/>
    </xf>
    <xf numFmtId="0" fontId="9" fillId="7" borderId="56" xfId="0" applyFont="1" applyFill="1" applyBorder="1" applyAlignment="1">
      <alignment horizontal="center"/>
    </xf>
    <xf numFmtId="10" fontId="9" fillId="9" borderId="90" xfId="0" applyNumberFormat="1" applyFont="1" applyFill="1" applyBorder="1" applyAlignment="1">
      <alignment horizontal="center"/>
    </xf>
    <xf numFmtId="0" fontId="9" fillId="7" borderId="90" xfId="0" applyFont="1" applyFill="1" applyBorder="1" applyAlignment="1">
      <alignment horizontal="center"/>
    </xf>
    <xf numFmtId="10" fontId="9" fillId="9" borderId="103" xfId="0" applyNumberFormat="1" applyFont="1" applyFill="1" applyBorder="1" applyAlignment="1">
      <alignment horizontal="center"/>
    </xf>
    <xf numFmtId="0" fontId="11" fillId="6" borderId="104" xfId="0" applyFont="1" applyFill="1" applyBorder="1" applyAlignment="1">
      <alignment horizontal="center" vertical="center"/>
    </xf>
    <xf numFmtId="49" fontId="9" fillId="0" borderId="106" xfId="0" applyNumberFormat="1" applyFont="1" applyBorder="1" applyAlignment="1">
      <alignment vertical="center" wrapText="1"/>
    </xf>
    <xf numFmtId="0" fontId="9" fillId="0" borderId="102" xfId="0" applyFont="1" applyFill="1" applyBorder="1" applyAlignment="1">
      <alignment vertical="center" wrapText="1"/>
    </xf>
    <xf numFmtId="0" fontId="9" fillId="0" borderId="102" xfId="0" applyFont="1" applyBorder="1" applyAlignment="1">
      <alignment vertical="center"/>
    </xf>
    <xf numFmtId="0" fontId="9" fillId="0" borderId="107" xfId="0" applyFont="1" applyBorder="1" applyAlignment="1">
      <alignment horizontal="center"/>
    </xf>
    <xf numFmtId="10" fontId="9" fillId="9" borderId="83" xfId="0" applyNumberFormat="1" applyFont="1" applyFill="1" applyBorder="1" applyAlignment="1">
      <alignment horizontal="center"/>
    </xf>
    <xf numFmtId="0" fontId="9" fillId="0" borderId="83" xfId="0" applyFont="1" applyBorder="1" applyAlignment="1">
      <alignment horizontal="center"/>
    </xf>
    <xf numFmtId="10" fontId="9" fillId="9" borderId="108" xfId="0" applyNumberFormat="1" applyFont="1" applyFill="1" applyBorder="1" applyAlignment="1">
      <alignment horizontal="center"/>
    </xf>
    <xf numFmtId="0" fontId="11" fillId="6" borderId="109" xfId="0" applyFont="1" applyFill="1" applyBorder="1" applyAlignment="1">
      <alignment horizontal="center" vertical="center"/>
    </xf>
    <xf numFmtId="1" fontId="9" fillId="0" borderId="53" xfId="0" applyNumberFormat="1"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80" xfId="0" applyFont="1" applyFill="1" applyBorder="1" applyAlignment="1">
      <alignment vertical="center"/>
    </xf>
    <xf numFmtId="0" fontId="9" fillId="7" borderId="80" xfId="0" applyFont="1" applyFill="1" applyBorder="1" applyAlignment="1">
      <alignment vertical="center"/>
    </xf>
    <xf numFmtId="0" fontId="9" fillId="0" borderId="102" xfId="0" applyFont="1" applyFill="1" applyBorder="1" applyAlignment="1">
      <alignment vertical="center"/>
    </xf>
    <xf numFmtId="0" fontId="6" fillId="2" borderId="33" xfId="0" applyFont="1" applyFill="1" applyBorder="1" applyAlignment="1">
      <alignment horizontal="center"/>
    </xf>
    <xf numFmtId="0" fontId="9" fillId="7" borderId="82" xfId="0" applyFont="1" applyFill="1" applyBorder="1" applyAlignment="1">
      <alignment horizontal="center"/>
    </xf>
    <xf numFmtId="0" fontId="6" fillId="2" borderId="1" xfId="0" applyFont="1" applyFill="1" applyBorder="1" applyAlignment="1">
      <alignment horizontal="center"/>
    </xf>
    <xf numFmtId="0" fontId="6" fillId="2" borderId="31" xfId="0" applyFont="1" applyFill="1" applyBorder="1" applyAlignment="1">
      <alignment horizontal="center"/>
    </xf>
    <xf numFmtId="0" fontId="10" fillId="2" borderId="19" xfId="0" applyFont="1" applyFill="1" applyBorder="1" applyAlignment="1">
      <alignment horizontal="center" vertical="center"/>
    </xf>
    <xf numFmtId="0" fontId="16" fillId="0" borderId="0" xfId="0" applyFont="1"/>
    <xf numFmtId="10" fontId="27" fillId="8" borderId="1" xfId="13" applyNumberFormat="1" applyFont="1" applyFill="1" applyBorder="1" applyAlignment="1">
      <alignment horizontal="center" vertical="center"/>
    </xf>
    <xf numFmtId="10" fontId="27" fillId="8" borderId="28" xfId="13" applyNumberFormat="1" applyFont="1" applyFill="1" applyBorder="1" applyAlignment="1">
      <alignment horizontal="center" vertical="center"/>
    </xf>
    <xf numFmtId="10" fontId="27" fillId="8" borderId="31" xfId="13" applyNumberFormat="1" applyFont="1" applyFill="1" applyBorder="1" applyAlignment="1">
      <alignment horizontal="center" vertical="center"/>
    </xf>
    <xf numFmtId="10" fontId="27" fillId="8"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0" fontId="10" fillId="5" borderId="31" xfId="0" applyFont="1" applyFill="1" applyBorder="1" applyAlignment="1">
      <alignment horizontal="center" vertical="center"/>
    </xf>
    <xf numFmtId="10" fontId="9" fillId="9" borderId="83" xfId="13" applyNumberFormat="1" applyFont="1" applyFill="1" applyBorder="1" applyAlignment="1">
      <alignment horizontal="center" vertical="center"/>
    </xf>
    <xf numFmtId="10" fontId="9" fillId="9" borderId="108" xfId="13" applyNumberFormat="1" applyFont="1" applyFill="1" applyBorder="1" applyAlignment="1">
      <alignment horizontal="center" vertical="center"/>
    </xf>
    <xf numFmtId="0" fontId="11" fillId="2" borderId="113"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15" xfId="0" applyFont="1" applyFill="1" applyBorder="1" applyAlignment="1">
      <alignment horizontal="center" vertical="center"/>
    </xf>
    <xf numFmtId="0" fontId="7" fillId="2" borderId="22" xfId="0" applyFont="1" applyFill="1" applyBorder="1" applyAlignment="1">
      <alignment horizontal="center"/>
    </xf>
    <xf numFmtId="0" fontId="11" fillId="2" borderId="116" xfId="0" applyFont="1" applyFill="1" applyBorder="1" applyAlignment="1">
      <alignment horizontal="center" vertical="center"/>
    </xf>
    <xf numFmtId="0" fontId="9" fillId="7" borderId="47" xfId="0" applyFont="1" applyFill="1" applyBorder="1" applyAlignment="1">
      <alignment horizontal="center" vertical="center"/>
    </xf>
    <xf numFmtId="0" fontId="10" fillId="6" borderId="78" xfId="0" applyFont="1" applyFill="1" applyBorder="1" applyAlignment="1">
      <alignment horizontal="center" vertical="center"/>
    </xf>
    <xf numFmtId="0" fontId="10" fillId="6" borderId="19" xfId="0" applyFont="1" applyFill="1" applyBorder="1" applyAlignment="1">
      <alignment horizontal="center" vertical="center"/>
    </xf>
    <xf numFmtId="0" fontId="9" fillId="13" borderId="55" xfId="0" applyFont="1" applyFill="1" applyBorder="1" applyAlignment="1">
      <alignment horizontal="center" vertical="center"/>
    </xf>
    <xf numFmtId="0" fontId="9" fillId="13" borderId="45" xfId="0" applyFont="1" applyFill="1" applyBorder="1" applyAlignment="1">
      <alignment horizontal="center" vertical="center"/>
    </xf>
    <xf numFmtId="0" fontId="9" fillId="13" borderId="47" xfId="0" applyFont="1" applyFill="1" applyBorder="1" applyAlignment="1">
      <alignment horizontal="center" vertical="center"/>
    </xf>
    <xf numFmtId="0" fontId="9" fillId="13" borderId="83"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82" xfId="0" applyFont="1" applyFill="1" applyBorder="1" applyAlignment="1">
      <alignment horizontal="center" vertical="center"/>
    </xf>
    <xf numFmtId="0" fontId="9" fillId="14" borderId="6" xfId="0" applyFont="1" applyFill="1" applyBorder="1" applyAlignment="1">
      <alignment horizontal="center"/>
    </xf>
    <xf numFmtId="0" fontId="9" fillId="14" borderId="107" xfId="0" applyFont="1" applyFill="1" applyBorder="1" applyAlignment="1">
      <alignment horizontal="center"/>
    </xf>
    <xf numFmtId="0" fontId="9" fillId="14" borderId="7" xfId="0" applyFont="1" applyFill="1" applyBorder="1" applyAlignment="1">
      <alignment horizontal="center"/>
    </xf>
    <xf numFmtId="0" fontId="9" fillId="14" borderId="45" xfId="0" applyFont="1" applyFill="1" applyBorder="1" applyAlignment="1">
      <alignment horizontal="center"/>
    </xf>
    <xf numFmtId="0" fontId="9" fillId="14" borderId="56" xfId="0" applyFont="1" applyFill="1" applyBorder="1" applyAlignment="1">
      <alignment horizontal="center"/>
    </xf>
    <xf numFmtId="0" fontId="9" fillId="14" borderId="24" xfId="0" applyFont="1" applyFill="1" applyBorder="1" applyAlignment="1">
      <alignment horizontal="center"/>
    </xf>
    <xf numFmtId="0" fontId="9" fillId="14" borderId="13" xfId="0" applyFont="1" applyFill="1" applyBorder="1" applyAlignment="1">
      <alignment horizontal="center"/>
    </xf>
    <xf numFmtId="0" fontId="9" fillId="14" borderId="90" xfId="0" applyFont="1" applyFill="1" applyBorder="1" applyAlignment="1">
      <alignment horizontal="center"/>
    </xf>
    <xf numFmtId="0" fontId="11" fillId="14" borderId="52" xfId="0" applyFont="1" applyFill="1" applyBorder="1" applyAlignment="1">
      <alignment horizontal="center" vertical="center"/>
    </xf>
    <xf numFmtId="0" fontId="11" fillId="14" borderId="109" xfId="0" applyFont="1" applyFill="1" applyBorder="1" applyAlignment="1">
      <alignment horizontal="center" vertical="center"/>
    </xf>
    <xf numFmtId="0" fontId="11" fillId="14" borderId="54" xfId="0" applyFont="1" applyFill="1" applyBorder="1" applyAlignment="1">
      <alignment horizontal="center" vertical="center"/>
    </xf>
    <xf numFmtId="0" fontId="11" fillId="14" borderId="104" xfId="0" applyFont="1" applyFill="1" applyBorder="1" applyAlignment="1">
      <alignment horizontal="center" vertical="center"/>
    </xf>
    <xf numFmtId="0" fontId="11" fillId="13" borderId="61" xfId="0" applyFont="1" applyFill="1" applyBorder="1" applyAlignment="1">
      <alignment horizontal="center" vertical="center"/>
    </xf>
    <xf numFmtId="0" fontId="11" fillId="13" borderId="101" xfId="0" applyFont="1" applyFill="1" applyBorder="1" applyAlignment="1">
      <alignment horizontal="center" vertical="center"/>
    </xf>
    <xf numFmtId="0" fontId="11" fillId="13" borderId="60" xfId="0" applyFont="1" applyFill="1" applyBorder="1" applyAlignment="1">
      <alignment horizontal="center" vertical="center"/>
    </xf>
    <xf numFmtId="0" fontId="26" fillId="0" borderId="0" xfId="0" applyFont="1" applyFill="1" applyBorder="1" applyAlignment="1"/>
    <xf numFmtId="0" fontId="9" fillId="13" borderId="7" xfId="0" applyFont="1" applyFill="1" applyBorder="1" applyAlignment="1">
      <alignment horizontal="center"/>
    </xf>
    <xf numFmtId="0" fontId="9" fillId="13" borderId="45" xfId="0" applyFont="1" applyFill="1" applyBorder="1" applyAlignment="1">
      <alignment horizontal="center"/>
    </xf>
    <xf numFmtId="0" fontId="9" fillId="13" borderId="36" xfId="0" applyFont="1" applyFill="1" applyBorder="1" applyAlignment="1">
      <alignment horizontal="center" vertical="center"/>
    </xf>
    <xf numFmtId="0" fontId="9" fillId="13" borderId="13" xfId="0" applyFont="1" applyFill="1" applyBorder="1" applyAlignment="1">
      <alignment horizont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81" xfId="0" applyFont="1" applyBorder="1" applyAlignment="1">
      <alignment horizontal="left" vertical="center"/>
    </xf>
    <xf numFmtId="0" fontId="11" fillId="13" borderId="102" xfId="0" applyFont="1" applyFill="1" applyBorder="1" applyAlignment="1">
      <alignment horizontal="center" vertical="center"/>
    </xf>
    <xf numFmtId="10" fontId="9" fillId="9" borderId="108" xfId="13" applyNumberFormat="1" applyFont="1" applyFill="1" applyBorder="1" applyAlignment="1">
      <alignment horizontal="center"/>
    </xf>
    <xf numFmtId="0" fontId="9" fillId="0" borderId="122" xfId="0" applyFont="1" applyBorder="1" applyAlignment="1">
      <alignment vertical="center"/>
    </xf>
    <xf numFmtId="0" fontId="9" fillId="0" borderId="123" xfId="0" applyFont="1" applyBorder="1" applyAlignment="1">
      <alignment horizontal="left" vertical="center"/>
    </xf>
    <xf numFmtId="0" fontId="9" fillId="13" borderId="124" xfId="0" applyFont="1" applyFill="1" applyBorder="1" applyAlignment="1">
      <alignment horizontal="center" vertical="center"/>
    </xf>
    <xf numFmtId="10" fontId="9" fillId="9" borderId="125" xfId="13" applyNumberFormat="1" applyFont="1" applyFill="1" applyBorder="1" applyAlignment="1">
      <alignment horizontal="center" vertical="center"/>
    </xf>
    <xf numFmtId="0" fontId="9" fillId="13" borderId="125" xfId="0" applyFont="1" applyFill="1" applyBorder="1" applyAlignment="1">
      <alignment horizontal="center" vertical="center"/>
    </xf>
    <xf numFmtId="10" fontId="9" fillId="9" borderId="126" xfId="13" applyNumberFormat="1" applyFont="1" applyFill="1" applyBorder="1" applyAlignment="1">
      <alignment horizontal="center" vertical="center"/>
    </xf>
    <xf numFmtId="0" fontId="11" fillId="13" borderId="80" xfId="0" applyFont="1" applyFill="1" applyBorder="1" applyAlignment="1">
      <alignment horizontal="center" vertical="center"/>
    </xf>
    <xf numFmtId="0" fontId="9" fillId="0" borderId="128" xfId="0" applyFont="1" applyBorder="1" applyAlignment="1">
      <alignment horizontal="center"/>
    </xf>
    <xf numFmtId="10" fontId="9" fillId="9" borderId="125" xfId="13" applyNumberFormat="1" applyFont="1" applyFill="1" applyBorder="1" applyAlignment="1">
      <alignment horizontal="center"/>
    </xf>
    <xf numFmtId="0" fontId="9" fillId="0" borderId="125" xfId="0" applyFont="1" applyBorder="1" applyAlignment="1">
      <alignment horizontal="center"/>
    </xf>
    <xf numFmtId="10" fontId="9" fillId="9" borderId="126" xfId="13" applyNumberFormat="1" applyFont="1" applyFill="1" applyBorder="1" applyAlignment="1">
      <alignment horizontal="center"/>
    </xf>
    <xf numFmtId="0" fontId="9" fillId="14" borderId="83" xfId="0" applyFont="1" applyFill="1" applyBorder="1" applyAlignment="1">
      <alignment horizont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101"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73" xfId="0" applyFont="1" applyFill="1" applyBorder="1" applyAlignment="1">
      <alignment horizontal="center" vertical="center"/>
    </xf>
    <xf numFmtId="0" fontId="9" fillId="0" borderId="55" xfId="0" applyFont="1" applyBorder="1" applyAlignment="1">
      <alignment horizontal="center" vertical="center"/>
    </xf>
    <xf numFmtId="0" fontId="9" fillId="0" borderId="83" xfId="0" applyFont="1" applyBorder="1" applyAlignment="1">
      <alignment horizontal="center" vertical="center"/>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6" fillId="2" borderId="35" xfId="0" applyFont="1" applyFill="1" applyBorder="1" applyAlignment="1">
      <alignment horizontal="center"/>
    </xf>
    <xf numFmtId="0" fontId="11" fillId="2" borderId="35" xfId="0" applyFont="1" applyFill="1" applyBorder="1" applyAlignment="1">
      <alignment horizontal="center"/>
    </xf>
    <xf numFmtId="0" fontId="11" fillId="2" borderId="34" xfId="0" applyFont="1" applyFill="1" applyBorder="1" applyAlignment="1">
      <alignment horizontal="center"/>
    </xf>
    <xf numFmtId="0" fontId="9" fillId="13" borderId="79" xfId="0" applyFont="1" applyFill="1" applyBorder="1" applyAlignment="1">
      <alignment horizontal="center"/>
    </xf>
    <xf numFmtId="0" fontId="9" fillId="13" borderId="47" xfId="0" applyFont="1" applyFill="1" applyBorder="1" applyAlignment="1">
      <alignment horizontal="center"/>
    </xf>
    <xf numFmtId="0" fontId="9" fillId="13" borderId="124" xfId="0" applyFont="1" applyFill="1" applyBorder="1" applyAlignment="1">
      <alignment horizontal="center"/>
    </xf>
    <xf numFmtId="0" fontId="9" fillId="13" borderId="55" xfId="0" applyFont="1" applyFill="1" applyBorder="1" applyAlignment="1">
      <alignment horizontal="center"/>
    </xf>
    <xf numFmtId="0" fontId="9" fillId="13" borderId="125" xfId="0" applyFont="1" applyFill="1" applyBorder="1" applyAlignment="1">
      <alignment horizontal="center"/>
    </xf>
    <xf numFmtId="0" fontId="9" fillId="13" borderId="83" xfId="0" applyFont="1" applyFill="1" applyBorder="1" applyAlignment="1">
      <alignment horizontal="center"/>
    </xf>
    <xf numFmtId="0" fontId="9" fillId="13" borderId="82" xfId="0" applyFont="1" applyFill="1" applyBorder="1" applyAlignment="1">
      <alignment horizontal="center"/>
    </xf>
    <xf numFmtId="0" fontId="9" fillId="13" borderId="36" xfId="0" applyFont="1" applyFill="1" applyBorder="1" applyAlignment="1">
      <alignment horizontal="center"/>
    </xf>
    <xf numFmtId="0" fontId="11" fillId="13" borderId="73" xfId="0" applyFont="1" applyFill="1" applyBorder="1" applyAlignment="1">
      <alignment horizontal="center" vertical="center"/>
    </xf>
    <xf numFmtId="0" fontId="20" fillId="8" borderId="35" xfId="0" applyFont="1" applyFill="1" applyBorder="1" applyAlignment="1">
      <alignment horizontal="center"/>
    </xf>
    <xf numFmtId="0" fontId="11" fillId="2" borderId="42" xfId="0" applyFont="1" applyFill="1" applyBorder="1" applyAlignment="1">
      <alignment horizont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2" borderId="64" xfId="0" applyFont="1" applyFill="1" applyBorder="1" applyAlignment="1">
      <alignment horizontal="center"/>
    </xf>
    <xf numFmtId="0" fontId="11" fillId="2" borderId="39" xfId="0" applyFont="1" applyFill="1" applyBorder="1" applyAlignment="1">
      <alignment horizontal="center"/>
    </xf>
    <xf numFmtId="0" fontId="11" fillId="2" borderId="40" xfId="0" applyFont="1" applyFill="1" applyBorder="1" applyAlignment="1">
      <alignment horizontal="center"/>
    </xf>
    <xf numFmtId="0" fontId="7" fillId="0" borderId="0" xfId="0" applyFont="1" applyAlignment="1">
      <alignment horizontal="center"/>
    </xf>
    <xf numFmtId="0" fontId="7" fillId="2" borderId="117"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19" xfId="0" applyFont="1" applyFill="1" applyBorder="1" applyAlignment="1">
      <alignment horizontal="center" vertical="center"/>
    </xf>
    <xf numFmtId="0" fontId="6" fillId="2" borderId="22" xfId="0" applyFont="1" applyFill="1" applyBorder="1" applyAlignment="1">
      <alignment horizontal="center" vertical="center"/>
    </xf>
    <xf numFmtId="0" fontId="7" fillId="2" borderId="127" xfId="0" applyFont="1" applyFill="1" applyBorder="1" applyAlignment="1">
      <alignment horizontal="center" vertical="center"/>
    </xf>
    <xf numFmtId="0" fontId="32" fillId="0" borderId="0" xfId="0" applyFont="1" applyAlignment="1">
      <alignment horizontal="center"/>
    </xf>
    <xf numFmtId="0" fontId="7" fillId="2" borderId="129" xfId="0" applyFont="1" applyFill="1" applyBorder="1" applyAlignment="1">
      <alignment horizontal="center" vertical="center"/>
    </xf>
    <xf numFmtId="0" fontId="33" fillId="0" borderId="0" xfId="0" applyFont="1" applyFill="1" applyAlignment="1">
      <alignment horizontal="center"/>
    </xf>
    <xf numFmtId="10" fontId="35" fillId="8" borderId="28" xfId="13" applyNumberFormat="1" applyFont="1" applyFill="1" applyBorder="1" applyAlignment="1">
      <alignment horizontal="center" vertical="center"/>
    </xf>
    <xf numFmtId="0" fontId="34" fillId="2" borderId="31" xfId="0" applyFont="1" applyFill="1" applyBorder="1" applyAlignment="1">
      <alignment horizontal="center" vertical="center"/>
    </xf>
    <xf numFmtId="0" fontId="34" fillId="2" borderId="16" xfId="0" applyFont="1" applyFill="1" applyBorder="1" applyAlignment="1">
      <alignment horizontal="center" vertical="center"/>
    </xf>
    <xf numFmtId="0" fontId="16" fillId="0" borderId="0" xfId="0" applyFont="1" applyBorder="1"/>
    <xf numFmtId="0" fontId="10" fillId="2" borderId="50" xfId="0" applyFont="1" applyFill="1" applyBorder="1" applyAlignment="1">
      <alignment horizontal="center" vertical="center"/>
    </xf>
    <xf numFmtId="10" fontId="27" fillId="8" borderId="50" xfId="13" applyNumberFormat="1" applyFont="1" applyFill="1" applyBorder="1" applyAlignment="1">
      <alignment horizontal="center" vertical="center"/>
    </xf>
    <xf numFmtId="10" fontId="20" fillId="8" borderId="50" xfId="13" applyNumberFormat="1" applyFont="1" applyFill="1" applyBorder="1" applyAlignment="1">
      <alignment horizontal="center" vertical="center"/>
    </xf>
    <xf numFmtId="0" fontId="6" fillId="2" borderId="67" xfId="0" applyFont="1" applyFill="1" applyBorder="1" applyAlignment="1">
      <alignment horizontal="center" vertical="center"/>
    </xf>
    <xf numFmtId="0" fontId="11" fillId="2" borderId="67" xfId="0" applyFont="1" applyFill="1" applyBorder="1" applyAlignment="1">
      <alignment horizontal="center" vertical="center"/>
    </xf>
    <xf numFmtId="10" fontId="20" fillId="8" borderId="33" xfId="13" applyNumberFormat="1" applyFont="1" applyFill="1" applyBorder="1" applyAlignment="1">
      <alignment horizontal="center" vertical="center"/>
    </xf>
    <xf numFmtId="0" fontId="11" fillId="2" borderId="32" xfId="0" applyFont="1" applyFill="1" applyBorder="1" applyAlignment="1">
      <alignment horizontal="center" vertical="center"/>
    </xf>
    <xf numFmtId="10" fontId="20" fillId="8" borderId="32" xfId="13" applyNumberFormat="1" applyFont="1" applyFill="1" applyBorder="1" applyAlignment="1">
      <alignment horizontal="center" vertical="center"/>
    </xf>
    <xf numFmtId="0" fontId="6" fillId="2" borderId="50" xfId="0" applyFont="1" applyFill="1" applyBorder="1" applyAlignment="1">
      <alignment horizontal="center" vertical="center"/>
    </xf>
    <xf numFmtId="0" fontId="6" fillId="2" borderId="32" xfId="0" applyFont="1" applyFill="1" applyBorder="1" applyAlignment="1">
      <alignment horizontal="center" vertical="center"/>
    </xf>
    <xf numFmtId="0" fontId="11" fillId="6" borderId="132" xfId="0" applyFont="1" applyFill="1" applyBorder="1" applyAlignment="1">
      <alignment horizontal="center" vertical="center"/>
    </xf>
    <xf numFmtId="0" fontId="11" fillId="6" borderId="133" xfId="0" applyFont="1" applyFill="1" applyBorder="1" applyAlignment="1">
      <alignment horizontal="center" vertical="center"/>
    </xf>
    <xf numFmtId="0" fontId="11" fillId="6" borderId="134" xfId="0" applyFont="1" applyFill="1" applyBorder="1" applyAlignment="1">
      <alignment horizontal="center" vertical="center"/>
    </xf>
    <xf numFmtId="0" fontId="11" fillId="6" borderId="135" xfId="0" applyFont="1" applyFill="1" applyBorder="1" applyAlignment="1">
      <alignment horizontal="center" vertical="center"/>
    </xf>
    <xf numFmtId="0" fontId="10" fillId="6" borderId="136"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137" xfId="0" applyFont="1" applyFill="1" applyBorder="1" applyAlignment="1">
      <alignment horizontal="center" vertical="center"/>
    </xf>
    <xf numFmtId="0" fontId="9" fillId="2" borderId="129" xfId="0" applyFont="1" applyFill="1" applyBorder="1" applyAlignment="1">
      <alignment horizontal="center" vertical="center"/>
    </xf>
    <xf numFmtId="0" fontId="9" fillId="2" borderId="118" xfId="0" applyFont="1" applyFill="1" applyBorder="1" applyAlignment="1">
      <alignment horizontal="center" vertical="center"/>
    </xf>
    <xf numFmtId="0" fontId="9" fillId="2" borderId="119" xfId="0" applyFont="1" applyFill="1" applyBorder="1" applyAlignment="1">
      <alignment horizontal="center" vertical="center"/>
    </xf>
    <xf numFmtId="0" fontId="9" fillId="0" borderId="55" xfId="0" applyFont="1" applyBorder="1" applyAlignment="1">
      <alignment horizontal="center"/>
    </xf>
    <xf numFmtId="0" fontId="9" fillId="2" borderId="117" xfId="0" applyFont="1" applyFill="1" applyBorder="1" applyAlignment="1">
      <alignment horizontal="center" vertical="center"/>
    </xf>
    <xf numFmtId="0" fontId="9" fillId="0" borderId="124" xfId="0" applyFont="1" applyBorder="1" applyAlignment="1">
      <alignment horizontal="center"/>
    </xf>
    <xf numFmtId="0" fontId="9" fillId="2" borderId="127" xfId="0" applyFont="1" applyFill="1" applyBorder="1" applyAlignment="1">
      <alignment horizontal="center" vertical="center"/>
    </xf>
    <xf numFmtId="0" fontId="8" fillId="2" borderId="67" xfId="0" applyFont="1" applyFill="1" applyBorder="1" applyAlignment="1">
      <alignment horizontal="center" vertical="center"/>
    </xf>
    <xf numFmtId="2" fontId="8" fillId="2" borderId="19"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9" fillId="3" borderId="107" xfId="0" applyFont="1" applyFill="1" applyBorder="1" applyAlignment="1">
      <alignment horizontal="center" vertical="center"/>
    </xf>
    <xf numFmtId="0" fontId="11" fillId="3" borderId="3" xfId="0" applyFont="1" applyFill="1" applyBorder="1" applyAlignment="1">
      <alignment horizontal="center" vertical="center"/>
    </xf>
    <xf numFmtId="10" fontId="9" fillId="9" borderId="139" xfId="13" applyNumberFormat="1" applyFont="1" applyFill="1" applyBorder="1" applyAlignment="1">
      <alignment horizontal="center"/>
    </xf>
    <xf numFmtId="0" fontId="9" fillId="3" borderId="55" xfId="0" applyFont="1" applyFill="1" applyBorder="1" applyAlignment="1">
      <alignment horizontal="center" vertical="center"/>
    </xf>
    <xf numFmtId="0" fontId="9" fillId="3" borderId="83" xfId="0" applyFont="1" applyFill="1" applyBorder="1" applyAlignment="1">
      <alignment horizontal="center" vertical="center"/>
    </xf>
    <xf numFmtId="0" fontId="9" fillId="0" borderId="107" xfId="0" applyFont="1" applyBorder="1" applyAlignment="1">
      <alignment horizontal="center" vertical="center"/>
    </xf>
    <xf numFmtId="0" fontId="11" fillId="0" borderId="25" xfId="0" applyFont="1" applyFill="1" applyBorder="1" applyAlignment="1">
      <alignment horizontal="center" vertical="center"/>
    </xf>
    <xf numFmtId="0" fontId="9" fillId="0" borderId="107"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40" xfId="0" applyFont="1" applyBorder="1" applyAlignment="1">
      <alignment vertical="center"/>
    </xf>
    <xf numFmtId="0" fontId="9" fillId="3" borderId="128" xfId="0" applyFont="1" applyFill="1" applyBorder="1" applyAlignment="1">
      <alignment horizontal="center" vertical="center"/>
    </xf>
    <xf numFmtId="0" fontId="11" fillId="3" borderId="122" xfId="0" applyFont="1" applyFill="1" applyBorder="1" applyAlignment="1">
      <alignment horizontal="center" vertical="center"/>
    </xf>
    <xf numFmtId="10" fontId="9" fillId="9" borderId="141" xfId="13" applyNumberFormat="1" applyFont="1" applyFill="1" applyBorder="1" applyAlignment="1">
      <alignment horizontal="center"/>
    </xf>
    <xf numFmtId="0" fontId="11" fillId="0" borderId="122" xfId="0" applyFont="1" applyFill="1" applyBorder="1" applyAlignment="1">
      <alignment horizontal="center" vertical="center"/>
    </xf>
    <xf numFmtId="0" fontId="9" fillId="3" borderId="124" xfId="0" applyFont="1" applyFill="1" applyBorder="1" applyAlignment="1">
      <alignment horizontal="center" vertical="center"/>
    </xf>
    <xf numFmtId="0" fontId="9" fillId="3" borderId="125" xfId="0" applyFont="1" applyFill="1" applyBorder="1" applyAlignment="1">
      <alignment horizontal="center" vertical="center"/>
    </xf>
    <xf numFmtId="0" fontId="11" fillId="3" borderId="142" xfId="0" applyFont="1" applyFill="1" applyBorder="1" applyAlignment="1">
      <alignment horizontal="center" vertical="center"/>
    </xf>
    <xf numFmtId="0" fontId="9" fillId="0" borderId="128" xfId="0" applyFont="1" applyBorder="1" applyAlignment="1">
      <alignment horizontal="center" vertical="center"/>
    </xf>
    <xf numFmtId="0" fontId="11" fillId="0" borderId="142" xfId="0" applyFont="1" applyFill="1" applyBorder="1" applyAlignment="1">
      <alignment horizontal="center" vertical="center"/>
    </xf>
    <xf numFmtId="0" fontId="9" fillId="0" borderId="128" xfId="0" applyFont="1" applyFill="1" applyBorder="1" applyAlignment="1">
      <alignment horizontal="center" vertical="center"/>
    </xf>
    <xf numFmtId="0" fontId="9" fillId="0" borderId="125" xfId="0" applyFont="1" applyFill="1" applyBorder="1" applyAlignment="1">
      <alignment horizontal="center" vertical="center"/>
    </xf>
    <xf numFmtId="0" fontId="9" fillId="0" borderId="123" xfId="0" applyFont="1" applyFill="1" applyBorder="1" applyAlignment="1">
      <alignment horizontal="center" vertical="center"/>
    </xf>
    <xf numFmtId="0" fontId="9" fillId="0" borderId="143" xfId="0" applyFont="1" applyFill="1" applyBorder="1" applyAlignment="1">
      <alignment horizontal="center" vertical="center"/>
    </xf>
    <xf numFmtId="0" fontId="9" fillId="0" borderId="0" xfId="0" applyFont="1" applyBorder="1" applyAlignment="1">
      <alignment vertical="center"/>
    </xf>
    <xf numFmtId="0" fontId="11" fillId="3" borderId="144" xfId="0" applyFont="1" applyFill="1" applyBorder="1" applyAlignment="1">
      <alignment horizontal="center" vertical="center"/>
    </xf>
    <xf numFmtId="0" fontId="11" fillId="3" borderId="145" xfId="0" applyFont="1" applyFill="1" applyBorder="1" applyAlignment="1">
      <alignment horizontal="center" vertical="center"/>
    </xf>
    <xf numFmtId="0" fontId="11" fillId="0" borderId="145" xfId="0" applyFont="1" applyFill="1" applyBorder="1" applyAlignment="1">
      <alignment horizontal="center" vertical="center"/>
    </xf>
    <xf numFmtId="10" fontId="9" fillId="9" borderId="139" xfId="13" applyNumberFormat="1" applyFont="1" applyFill="1" applyBorder="1" applyAlignment="1">
      <alignment horizontal="center" vertical="center"/>
    </xf>
    <xf numFmtId="10" fontId="9" fillId="9" borderId="141" xfId="13" applyNumberFormat="1" applyFont="1" applyFill="1" applyBorder="1" applyAlignment="1">
      <alignment horizontal="center" vertical="center"/>
    </xf>
    <xf numFmtId="0" fontId="9" fillId="0" borderId="138" xfId="0" applyFont="1" applyBorder="1" applyAlignment="1">
      <alignment vertical="center"/>
    </xf>
    <xf numFmtId="0" fontId="9" fillId="3" borderId="146" xfId="0" applyFont="1" applyFill="1" applyBorder="1" applyAlignment="1">
      <alignment horizontal="center" vertical="center"/>
    </xf>
    <xf numFmtId="10" fontId="9" fillId="9" borderId="147" xfId="13" applyNumberFormat="1" applyFont="1" applyFill="1" applyBorder="1" applyAlignment="1">
      <alignment horizontal="center" vertical="center"/>
    </xf>
    <xf numFmtId="10" fontId="9" fillId="9" borderId="148" xfId="13" applyNumberFormat="1" applyFont="1" applyFill="1" applyBorder="1" applyAlignment="1">
      <alignment horizontal="center" vertical="center"/>
    </xf>
    <xf numFmtId="0" fontId="11" fillId="3" borderId="34" xfId="0" applyFont="1" applyFill="1" applyBorder="1" applyAlignment="1">
      <alignment horizontal="center" vertical="center"/>
    </xf>
    <xf numFmtId="0" fontId="9" fillId="0" borderId="149" xfId="0" applyFont="1" applyBorder="1" applyAlignment="1">
      <alignment horizontal="center" vertical="center"/>
    </xf>
    <xf numFmtId="0" fontId="9" fillId="0" borderId="147" xfId="0" applyFont="1" applyBorder="1" applyAlignment="1">
      <alignment horizontal="center" vertical="center"/>
    </xf>
    <xf numFmtId="0" fontId="11" fillId="0" borderId="34" xfId="0" applyFont="1" applyFill="1" applyBorder="1" applyAlignment="1">
      <alignment horizontal="center" vertical="center"/>
    </xf>
    <xf numFmtId="0" fontId="9" fillId="3" borderId="149" xfId="0" applyFont="1" applyFill="1" applyBorder="1" applyAlignment="1">
      <alignment horizontal="center" vertical="center"/>
    </xf>
    <xf numFmtId="0" fontId="9" fillId="3" borderId="147" xfId="0" applyFont="1" applyFill="1" applyBorder="1" applyAlignment="1">
      <alignment horizontal="center" vertical="center"/>
    </xf>
    <xf numFmtId="0" fontId="11" fillId="3" borderId="130" xfId="0" applyFont="1" applyFill="1" applyBorder="1" applyAlignment="1">
      <alignment horizontal="center" vertical="center"/>
    </xf>
    <xf numFmtId="0" fontId="9" fillId="0" borderId="146" xfId="0" applyFont="1" applyBorder="1" applyAlignment="1">
      <alignment horizontal="center" vertical="center"/>
    </xf>
    <xf numFmtId="0" fontId="11" fillId="0" borderId="130"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47"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150" xfId="0" applyFont="1" applyFill="1" applyBorder="1" applyAlignment="1">
      <alignment horizontal="center" vertical="center"/>
    </xf>
    <xf numFmtId="0" fontId="34" fillId="2" borderId="1" xfId="0" applyFont="1" applyFill="1" applyBorder="1" applyAlignment="1">
      <alignment horizontal="center" vertical="center"/>
    </xf>
    <xf numFmtId="10" fontId="37" fillId="8" borderId="28" xfId="13" applyNumberFormat="1" applyFont="1" applyFill="1" applyBorder="1" applyAlignment="1">
      <alignment horizontal="center" vertical="center"/>
    </xf>
    <xf numFmtId="0" fontId="34" fillId="2" borderId="28" xfId="0" applyFont="1" applyFill="1" applyBorder="1" applyAlignment="1">
      <alignment horizontal="center" vertical="center"/>
    </xf>
    <xf numFmtId="0" fontId="34" fillId="2" borderId="20" xfId="0" applyFont="1" applyFill="1" applyBorder="1" applyAlignment="1">
      <alignment horizontal="center" vertical="center"/>
    </xf>
    <xf numFmtId="0" fontId="34" fillId="6" borderId="35" xfId="0" applyFont="1" applyFill="1" applyBorder="1" applyAlignment="1">
      <alignment horizontal="center" vertical="center"/>
    </xf>
    <xf numFmtId="0" fontId="34" fillId="6" borderId="94" xfId="0" applyFont="1" applyFill="1" applyBorder="1" applyAlignment="1">
      <alignment horizontal="center" vertical="center"/>
    </xf>
    <xf numFmtId="0" fontId="38" fillId="0" borderId="0" xfId="0" applyFont="1"/>
    <xf numFmtId="0" fontId="16" fillId="0" borderId="28" xfId="0" applyFont="1" applyBorder="1" applyAlignment="1">
      <alignment vertical="center"/>
    </xf>
    <xf numFmtId="10" fontId="28" fillId="10" borderId="105" xfId="0" applyNumberFormat="1" applyFont="1" applyFill="1" applyBorder="1" applyAlignment="1">
      <alignment horizontal="center" vertical="center"/>
    </xf>
    <xf numFmtId="0" fontId="16" fillId="0" borderId="0" xfId="0" applyFont="1" applyAlignment="1">
      <alignment vertical="center"/>
    </xf>
    <xf numFmtId="0" fontId="10" fillId="11" borderId="50" xfId="0" applyFont="1" applyFill="1" applyBorder="1" applyAlignment="1">
      <alignment horizontal="center" vertical="center"/>
    </xf>
    <xf numFmtId="0" fontId="10" fillId="11" borderId="19" xfId="0" applyFont="1" applyFill="1" applyBorder="1" applyAlignment="1">
      <alignment horizontal="center" vertical="center"/>
    </xf>
    <xf numFmtId="0" fontId="10" fillId="11" borderId="1" xfId="0" applyFont="1" applyFill="1" applyBorder="1" applyAlignment="1">
      <alignment horizontal="center" vertical="center"/>
    </xf>
    <xf numFmtId="0" fontId="34" fillId="11" borderId="31" xfId="0" applyFont="1" applyFill="1" applyBorder="1" applyAlignment="1">
      <alignment horizontal="center" vertical="center"/>
    </xf>
    <xf numFmtId="0" fontId="34" fillId="11" borderId="50" xfId="0" applyFont="1" applyFill="1" applyBorder="1" applyAlignment="1">
      <alignment horizontal="center" vertical="center"/>
    </xf>
    <xf numFmtId="0" fontId="34" fillId="11" borderId="16" xfId="0" applyFont="1" applyFill="1" applyBorder="1" applyAlignment="1">
      <alignment horizontal="center" vertical="center"/>
    </xf>
    <xf numFmtId="0" fontId="7" fillId="2" borderId="120" xfId="0" applyFont="1" applyFill="1" applyBorder="1" applyAlignment="1">
      <alignment horizontal="center" vertical="center"/>
    </xf>
    <xf numFmtId="0" fontId="7" fillId="2" borderId="131"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80" xfId="0" applyFont="1" applyFill="1" applyBorder="1" applyAlignment="1">
      <alignment horizontal="center" vertical="center"/>
    </xf>
    <xf numFmtId="0" fontId="9" fillId="11" borderId="13" xfId="0" applyFont="1" applyFill="1" applyBorder="1" applyAlignment="1">
      <alignment horizontal="center"/>
    </xf>
    <xf numFmtId="49" fontId="9" fillId="0" borderId="0" xfId="0" quotePrefix="1" applyNumberFormat="1" applyFont="1"/>
    <xf numFmtId="0" fontId="9" fillId="2" borderId="139" xfId="0" applyFont="1" applyFill="1" applyBorder="1" applyAlignment="1">
      <alignment horizontal="center" vertical="center"/>
    </xf>
    <xf numFmtId="0" fontId="9" fillId="2" borderId="151" xfId="0" applyFont="1" applyFill="1" applyBorder="1" applyAlignment="1">
      <alignment horizontal="center" vertical="center"/>
    </xf>
    <xf numFmtId="0" fontId="9" fillId="2" borderId="152" xfId="0" applyFont="1" applyFill="1" applyBorder="1" applyAlignment="1">
      <alignment horizontal="center" vertical="center"/>
    </xf>
    <xf numFmtId="0" fontId="9" fillId="2" borderId="153" xfId="0" applyFont="1" applyFill="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17" fontId="11" fillId="2" borderId="35" xfId="0" quotePrefix="1" applyNumberFormat="1" applyFont="1" applyFill="1" applyBorder="1" applyAlignment="1">
      <alignment horizontal="center"/>
    </xf>
    <xf numFmtId="0" fontId="11" fillId="2" borderId="35" xfId="0" applyFont="1" applyFill="1" applyBorder="1" applyAlignment="1">
      <alignment horizontal="center"/>
    </xf>
    <xf numFmtId="0" fontId="26" fillId="11" borderId="112" xfId="0" applyFont="1" applyFill="1" applyBorder="1" applyAlignment="1">
      <alignment horizontal="center"/>
    </xf>
    <xf numFmtId="0" fontId="11" fillId="2" borderId="70" xfId="0" applyFont="1" applyFill="1" applyBorder="1" applyAlignment="1">
      <alignment horizontal="center" vertical="center" wrapText="1"/>
    </xf>
    <xf numFmtId="0" fontId="11" fillId="2" borderId="34" xfId="0" applyFont="1" applyFill="1" applyBorder="1" applyAlignment="1">
      <alignment horizontal="center"/>
    </xf>
    <xf numFmtId="0" fontId="11" fillId="2" borderId="51" xfId="0" applyFont="1" applyFill="1" applyBorder="1" applyAlignment="1">
      <alignment horizontal="center"/>
    </xf>
    <xf numFmtId="0" fontId="11" fillId="2" borderId="66" xfId="0" applyFont="1" applyFill="1" applyBorder="1" applyAlignment="1">
      <alignment horizontal="center"/>
    </xf>
    <xf numFmtId="0" fontId="8" fillId="11" borderId="26" xfId="0" applyFont="1" applyFill="1" applyBorder="1" applyAlignment="1">
      <alignment horizontal="center"/>
    </xf>
    <xf numFmtId="0" fontId="8" fillId="11" borderId="67" xfId="0" applyFont="1" applyFill="1" applyBorder="1" applyAlignment="1">
      <alignment horizontal="center"/>
    </xf>
    <xf numFmtId="0" fontId="6" fillId="2" borderId="35" xfId="0" applyFont="1" applyFill="1" applyBorder="1" applyAlignment="1">
      <alignment horizontal="center"/>
    </xf>
    <xf numFmtId="0" fontId="8" fillId="2" borderId="32" xfId="0" applyFont="1" applyFill="1" applyBorder="1" applyAlignment="1">
      <alignment horizontal="right" vertical="center"/>
    </xf>
    <xf numFmtId="0" fontId="8" fillId="2" borderId="67" xfId="0" applyFont="1" applyFill="1" applyBorder="1" applyAlignment="1">
      <alignment horizontal="right" vertical="center"/>
    </xf>
    <xf numFmtId="0" fontId="6" fillId="2" borderId="28"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33" xfId="0" applyFont="1" applyFill="1" applyBorder="1" applyAlignment="1">
      <alignment horizontal="right" vertical="center"/>
    </xf>
    <xf numFmtId="0" fontId="24" fillId="2" borderId="35" xfId="0" applyFont="1" applyFill="1" applyBorder="1" applyAlignment="1">
      <alignment horizontal="center" vertical="center" textRotation="255"/>
    </xf>
    <xf numFmtId="0" fontId="24" fillId="2" borderId="42" xfId="0" applyFont="1" applyFill="1" applyBorder="1" applyAlignment="1">
      <alignment horizontal="center" vertical="center" textRotation="255"/>
    </xf>
    <xf numFmtId="0" fontId="25" fillId="2" borderId="42" xfId="0" applyFont="1" applyFill="1" applyBorder="1" applyAlignment="1">
      <alignment horizontal="center" vertical="center" textRotation="255"/>
    </xf>
    <xf numFmtId="0" fontId="25" fillId="2" borderId="121" xfId="0" applyFont="1" applyFill="1" applyBorder="1" applyAlignment="1">
      <alignment horizontal="center" vertical="center" textRotation="255"/>
    </xf>
    <xf numFmtId="0" fontId="25" fillId="2" borderId="84" xfId="0" applyFont="1" applyFill="1" applyBorder="1" applyAlignment="1">
      <alignment horizontal="center" vertical="center" textRotation="255"/>
    </xf>
    <xf numFmtId="0" fontId="6" fillId="2" borderId="28" xfId="0" applyFont="1" applyFill="1" applyBorder="1" applyAlignment="1">
      <alignment horizontal="center"/>
    </xf>
    <xf numFmtId="0" fontId="6" fillId="2" borderId="22" xfId="0" applyFont="1" applyFill="1" applyBorder="1" applyAlignment="1">
      <alignment horizontal="center"/>
    </xf>
    <xf numFmtId="0" fontId="6" fillId="2" borderId="31" xfId="0" applyFont="1" applyFill="1" applyBorder="1" applyAlignment="1">
      <alignment horizontal="center"/>
    </xf>
    <xf numFmtId="0" fontId="6" fillId="2" borderId="32" xfId="0" applyFont="1" applyFill="1" applyBorder="1" applyAlignment="1">
      <alignment horizontal="center" wrapText="1"/>
    </xf>
    <xf numFmtId="0" fontId="6" fillId="2" borderId="67" xfId="0" applyFont="1" applyFill="1" applyBorder="1" applyAlignment="1">
      <alignment horizontal="center" wrapText="1"/>
    </xf>
    <xf numFmtId="0" fontId="6" fillId="2" borderId="71" xfId="0" applyFont="1" applyFill="1" applyBorder="1" applyAlignment="1">
      <alignment horizontal="center" wrapText="1"/>
    </xf>
    <xf numFmtId="0" fontId="6" fillId="2" borderId="72" xfId="0" applyFont="1" applyFill="1" applyBorder="1" applyAlignment="1">
      <alignment horizontal="center" wrapText="1"/>
    </xf>
    <xf numFmtId="17" fontId="6" fillId="2" borderId="31" xfId="0" quotePrefix="1" applyNumberFormat="1" applyFont="1" applyFill="1" applyBorder="1" applyAlignment="1">
      <alignment horizontal="center"/>
    </xf>
    <xf numFmtId="0" fontId="6" fillId="2" borderId="50" xfId="0" applyFont="1" applyFill="1" applyBorder="1" applyAlignment="1">
      <alignment horizontal="center" vertical="center" textRotation="255"/>
    </xf>
    <xf numFmtId="0" fontId="6" fillId="2" borderId="74" xfId="0" applyFont="1" applyFill="1" applyBorder="1" applyAlignment="1">
      <alignment horizontal="center" vertical="center" textRotation="255"/>
    </xf>
    <xf numFmtId="0" fontId="6" fillId="2" borderId="73" xfId="0" applyFont="1" applyFill="1" applyBorder="1" applyAlignment="1">
      <alignment horizontal="center" vertical="center" textRotation="255"/>
    </xf>
    <xf numFmtId="0" fontId="9" fillId="6" borderId="31" xfId="0" applyFont="1" applyFill="1" applyBorder="1" applyAlignment="1">
      <alignment horizontal="center"/>
    </xf>
    <xf numFmtId="0" fontId="9" fillId="6" borderId="22" xfId="0" applyFont="1" applyFill="1" applyBorder="1" applyAlignment="1">
      <alignment horizontal="center"/>
    </xf>
    <xf numFmtId="0" fontId="36" fillId="2" borderId="32" xfId="0" applyFont="1" applyFill="1" applyBorder="1" applyAlignment="1">
      <alignment horizontal="right" vertical="center"/>
    </xf>
    <xf numFmtId="0" fontId="36" fillId="2" borderId="33" xfId="0" applyFont="1" applyFill="1" applyBorder="1" applyAlignment="1">
      <alignment horizontal="right" vertical="center"/>
    </xf>
    <xf numFmtId="0" fontId="6" fillId="2" borderId="50" xfId="0" applyFont="1" applyFill="1" applyBorder="1" applyAlignment="1">
      <alignment horizontal="center" vertical="top" textRotation="255"/>
    </xf>
    <xf numFmtId="0" fontId="6" fillId="2" borderId="74" xfId="0" applyFont="1" applyFill="1" applyBorder="1" applyAlignment="1">
      <alignment horizontal="center" vertical="top" textRotation="255"/>
    </xf>
    <xf numFmtId="0" fontId="6" fillId="2" borderId="73" xfId="0" applyFont="1" applyFill="1" applyBorder="1" applyAlignment="1">
      <alignment horizontal="center" vertical="top" textRotation="255"/>
    </xf>
    <xf numFmtId="0" fontId="39" fillId="4" borderId="31" xfId="0" applyFont="1" applyFill="1" applyBorder="1" applyAlignment="1">
      <alignment horizontal="center" vertical="center"/>
    </xf>
    <xf numFmtId="0" fontId="39" fillId="4" borderId="30" xfId="0" applyFont="1" applyFill="1" applyBorder="1" applyAlignment="1">
      <alignment horizontal="center" vertical="center"/>
    </xf>
    <xf numFmtId="0" fontId="39" fillId="4" borderId="32" xfId="0" applyFont="1" applyFill="1" applyBorder="1" applyAlignment="1">
      <alignment horizontal="center" vertical="center"/>
    </xf>
    <xf numFmtId="0" fontId="39" fillId="4" borderId="28" xfId="0" applyFont="1" applyFill="1" applyBorder="1" applyAlignment="1">
      <alignment horizontal="center" vertical="center"/>
    </xf>
    <xf numFmtId="0" fontId="9" fillId="0" borderId="74" xfId="0" applyFont="1" applyBorder="1"/>
    <xf numFmtId="0" fontId="9" fillId="0" borderId="73" xfId="0" applyFont="1" applyBorder="1"/>
    <xf numFmtId="0" fontId="6" fillId="2" borderId="50"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 xfId="0" applyFont="1" applyFill="1" applyBorder="1" applyAlignment="1">
      <alignment horizontal="center"/>
    </xf>
    <xf numFmtId="0" fontId="11" fillId="2" borderId="57" xfId="0" applyFont="1" applyFill="1" applyBorder="1" applyAlignment="1">
      <alignment horizontal="center"/>
    </xf>
    <xf numFmtId="0" fontId="11" fillId="2" borderId="75" xfId="0" applyFont="1" applyFill="1" applyBorder="1" applyAlignment="1">
      <alignment horizontal="center"/>
    </xf>
    <xf numFmtId="0" fontId="8" fillId="2" borderId="15" xfId="0" applyFont="1" applyFill="1" applyBorder="1" applyAlignment="1">
      <alignment horizontal="right" vertical="center"/>
    </xf>
    <xf numFmtId="0" fontId="8" fillId="2" borderId="28" xfId="0" applyFont="1" applyFill="1" applyBorder="1" applyAlignment="1">
      <alignment horizontal="right" vertical="center"/>
    </xf>
    <xf numFmtId="17" fontId="11" fillId="2" borderId="34" xfId="0" quotePrefix="1" applyNumberFormat="1" applyFont="1" applyFill="1" applyBorder="1" applyAlignment="1">
      <alignment horizontal="center"/>
    </xf>
    <xf numFmtId="0" fontId="11" fillId="2" borderId="7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2" fillId="2" borderId="34" xfId="0" applyFont="1" applyFill="1" applyBorder="1" applyAlignment="1">
      <alignment horizontal="center"/>
    </xf>
    <xf numFmtId="0" fontId="12" fillId="2" borderId="51" xfId="0" applyFont="1" applyFill="1" applyBorder="1" applyAlignment="1">
      <alignment horizontal="center"/>
    </xf>
    <xf numFmtId="0" fontId="12" fillId="2" borderId="66" xfId="0" applyFont="1" applyFill="1" applyBorder="1" applyAlignment="1">
      <alignment horizontal="center"/>
    </xf>
    <xf numFmtId="0" fontId="13" fillId="0" borderId="0" xfId="0" applyFont="1" applyAlignment="1">
      <alignment horizontal="left" wrapText="1"/>
    </xf>
    <xf numFmtId="0" fontId="13" fillId="0" borderId="0" xfId="0" applyFont="1" applyAlignment="1">
      <alignment horizontal="left" vertical="justify" wrapText="1"/>
    </xf>
    <xf numFmtId="49" fontId="8" fillId="2" borderId="34" xfId="0" applyNumberFormat="1" applyFont="1" applyFill="1" applyBorder="1" applyAlignment="1">
      <alignment horizontal="center"/>
    </xf>
    <xf numFmtId="49" fontId="8" fillId="2" borderId="66" xfId="0" applyNumberFormat="1" applyFont="1" applyFill="1" applyBorder="1" applyAlignment="1">
      <alignment horizontal="center"/>
    </xf>
    <xf numFmtId="0" fontId="26" fillId="0" borderId="0" xfId="0" applyFont="1" applyFill="1"/>
    <xf numFmtId="0" fontId="10" fillId="11" borderId="31" xfId="0" applyFont="1" applyFill="1" applyBorder="1" applyAlignment="1">
      <alignment horizontal="center" vertical="center"/>
    </xf>
    <xf numFmtId="0" fontId="10" fillId="11" borderId="22"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31" xfId="0" applyFont="1" applyFill="1" applyBorder="1" applyAlignment="1">
      <alignment horizontal="center" vertical="center"/>
    </xf>
    <xf numFmtId="0" fontId="35" fillId="4" borderId="29" xfId="0" applyFont="1" applyFill="1" applyBorder="1" applyAlignment="1">
      <alignment horizontal="center" vertical="center"/>
    </xf>
    <xf numFmtId="0" fontId="35" fillId="4" borderId="28"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22"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19" xfId="0" applyFont="1" applyFill="1" applyBorder="1" applyAlignment="1">
      <alignment horizontal="center" vertical="center"/>
    </xf>
    <xf numFmtId="0" fontId="35" fillId="12" borderId="35" xfId="0" applyFont="1" applyFill="1" applyBorder="1" applyAlignment="1">
      <alignment horizontal="center" vertical="center"/>
    </xf>
    <xf numFmtId="0" fontId="35" fillId="12" borderId="94" xfId="0" applyFont="1" applyFill="1" applyBorder="1" applyAlignment="1">
      <alignment horizontal="center" vertical="center"/>
    </xf>
    <xf numFmtId="0" fontId="35" fillId="0" borderId="0" xfId="0" applyFont="1"/>
    <xf numFmtId="0" fontId="35" fillId="4" borderId="16"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21" xfId="0" applyFont="1" applyFill="1" applyBorder="1" applyAlignment="1">
      <alignment horizontal="center" vertical="center"/>
    </xf>
    <xf numFmtId="0" fontId="35" fillId="0" borderId="0" xfId="0" applyFont="1" applyFill="1"/>
    <xf numFmtId="0" fontId="10" fillId="11" borderId="32" xfId="0" applyFont="1" applyFill="1" applyBorder="1" applyAlignment="1">
      <alignment horizontal="center" vertical="center"/>
    </xf>
    <xf numFmtId="0" fontId="10" fillId="11" borderId="67" xfId="0" applyFont="1" applyFill="1" applyBorder="1" applyAlignment="1">
      <alignment horizontal="center" vertical="center"/>
    </xf>
    <xf numFmtId="0" fontId="26" fillId="0" borderId="112" xfId="0" applyFont="1" applyFill="1" applyBorder="1" applyAlignment="1">
      <alignment horizontal="center"/>
    </xf>
  </cellXfs>
  <cellStyles count="14">
    <cellStyle name="Normal" xfId="0" builtinId="0"/>
    <cellStyle name="Normal 2" xfId="1" xr:uid="{00000000-0005-0000-0000-000001000000}"/>
    <cellStyle name="Normal 2 2" xfId="3" xr:uid="{00000000-0005-0000-0000-000002000000}"/>
    <cellStyle name="Normal 2 2 2" xfId="7" xr:uid="{00000000-0005-0000-0000-000003000000}"/>
    <cellStyle name="Normal 2 3" xfId="4" xr:uid="{00000000-0005-0000-0000-000004000000}"/>
    <cellStyle name="Normal 2 3 2" xfId="8" xr:uid="{00000000-0005-0000-0000-000005000000}"/>
    <cellStyle name="Normal 2 4" xfId="2" xr:uid="{00000000-0005-0000-0000-000006000000}"/>
    <cellStyle name="Normal 2 5" xfId="5" xr:uid="{00000000-0005-0000-0000-000007000000}"/>
    <cellStyle name="Normal 2 5 2" xfId="9" xr:uid="{00000000-0005-0000-0000-000008000000}"/>
    <cellStyle name="Normal 2 6" xfId="6" xr:uid="{00000000-0005-0000-0000-000009000000}"/>
    <cellStyle name="Normal 2 7" xfId="11" xr:uid="{00000000-0005-0000-0000-00000A000000}"/>
    <cellStyle name="Normal 3" xfId="12" xr:uid="{00000000-0005-0000-0000-00000B000000}"/>
    <cellStyle name="Normal 4" xfId="10" xr:uid="{00000000-0005-0000-0000-00000C000000}"/>
    <cellStyle name="Porcentaje" xfId="13" builtinId="5"/>
  </cellStyles>
  <dxfs count="0"/>
  <tableStyles count="0" defaultTableStyle="TableStyleMedium2" defaultPivotStyle="PivotStyleLight16"/>
  <colors>
    <mruColors>
      <color rgb="FFFFFF66"/>
      <color rgb="FFCEE3E4"/>
      <color rgb="FFCCFF66"/>
      <color rgb="FFFFDDFF"/>
      <color rgb="FFF6BFA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33"/>
  <sheetViews>
    <sheetView tabSelected="1" zoomScaleNormal="100" zoomScaleSheetLayoutView="85" workbookViewId="0">
      <pane xSplit="3" ySplit="2" topLeftCell="AV15" activePane="bottomRight" state="frozen"/>
      <selection pane="topRight" activeCell="D1" sqref="D1"/>
      <selection pane="bottomLeft" activeCell="A3" sqref="A3"/>
      <selection pane="bottomRight" activeCell="CD1" sqref="CD1:CG1"/>
    </sheetView>
  </sheetViews>
  <sheetFormatPr baseColWidth="10" defaultColWidth="11.42578125" defaultRowHeight="12" x14ac:dyDescent="0.2"/>
  <cols>
    <col min="1" max="1" width="4.7109375" style="2" customWidth="1"/>
    <col min="2" max="2" width="17.42578125" style="2" customWidth="1"/>
    <col min="3" max="3" width="17.85546875" style="21" bestFit="1" customWidth="1"/>
    <col min="4" max="5" width="7.28515625" style="22" customWidth="1"/>
    <col min="6" max="7" width="8.140625" style="21" customWidth="1"/>
    <col min="8" max="8" width="9" style="1" bestFit="1" customWidth="1"/>
    <col min="9" max="9" width="9.7109375" style="336" bestFit="1" customWidth="1"/>
    <col min="10" max="11" width="7.28515625" style="22" customWidth="1"/>
    <col min="12" max="13" width="8.140625" style="21" customWidth="1"/>
    <col min="14" max="14" width="8.28515625" style="1" customWidth="1"/>
    <col min="15" max="15" width="9.140625" style="336" bestFit="1" customWidth="1"/>
    <col min="16" max="17" width="7.28515625" style="21" customWidth="1"/>
    <col min="18" max="19" width="8.140625" style="21" customWidth="1"/>
    <col min="20" max="20" width="7.85546875" style="1" customWidth="1"/>
    <col min="21" max="21" width="9.140625" style="336" bestFit="1" customWidth="1"/>
    <col min="22" max="23" width="7.28515625" style="21" customWidth="1"/>
    <col min="24" max="25" width="8.140625" style="21" customWidth="1"/>
    <col min="26" max="26" width="7.85546875" style="1" customWidth="1"/>
    <col min="27" max="27" width="9.140625" style="336" bestFit="1" customWidth="1"/>
    <col min="28" max="29" width="7.28515625" style="21" customWidth="1"/>
    <col min="30" max="31" width="8.140625" style="21" customWidth="1"/>
    <col min="32" max="32" width="7.85546875" style="1" customWidth="1"/>
    <col min="33" max="33" width="9.140625" style="336" bestFit="1" customWidth="1"/>
    <col min="34" max="35" width="7.28515625" style="21" customWidth="1"/>
    <col min="36" max="37" width="8.140625" style="21" customWidth="1"/>
    <col min="38" max="38" width="7.42578125" style="1" customWidth="1"/>
    <col min="39" max="39" width="9.140625" style="1" bestFit="1" customWidth="1"/>
    <col min="40" max="41" width="7.28515625" style="21" customWidth="1"/>
    <col min="42" max="43" width="8.140625" style="21" customWidth="1"/>
    <col min="44" max="44" width="6.42578125" style="1" customWidth="1"/>
    <col min="45" max="45" width="7.5703125" style="1" bestFit="1" customWidth="1"/>
    <col min="46" max="46" width="7.28515625" style="21" customWidth="1"/>
    <col min="47" max="47" width="8" style="21" bestFit="1" customWidth="1"/>
    <col min="48" max="49" width="8.140625" style="21" customWidth="1"/>
    <col min="50" max="50" width="6.42578125" style="1" customWidth="1"/>
    <col min="51" max="51" width="7.5703125" style="1" bestFit="1" customWidth="1"/>
    <col min="52" max="52" width="7.28515625" style="21" customWidth="1"/>
    <col min="53" max="53" width="7.85546875" style="21" customWidth="1"/>
    <col min="54" max="55" width="8.140625" style="21" customWidth="1"/>
    <col min="56" max="56" width="6.42578125" style="1" customWidth="1"/>
    <col min="57" max="57" width="7.5703125" style="1" bestFit="1" customWidth="1"/>
    <col min="58" max="58" width="7.28515625" style="21" customWidth="1"/>
    <col min="59" max="59" width="7.85546875" style="21" customWidth="1"/>
    <col min="60" max="61" width="8.140625" style="21" customWidth="1"/>
    <col min="62" max="62" width="6.42578125" style="1" customWidth="1"/>
    <col min="63" max="63" width="7.5703125" style="1" bestFit="1" customWidth="1"/>
    <col min="64" max="65" width="7.28515625" style="21" customWidth="1"/>
    <col min="66" max="67" width="8.140625" style="21" customWidth="1"/>
    <col min="68" max="68" width="6.42578125" style="1" customWidth="1"/>
    <col min="69" max="69" width="7.5703125" style="1" bestFit="1" customWidth="1"/>
    <col min="70" max="70" width="7.28515625" style="1" hidden="1" customWidth="1"/>
    <col min="71" max="71" width="6.85546875" style="1" hidden="1" customWidth="1"/>
    <col min="72" max="72" width="8.140625" style="1" hidden="1" customWidth="1"/>
    <col min="73" max="81" width="6.85546875" style="1" hidden="1" customWidth="1"/>
    <col min="82" max="82" width="9.42578125" style="1" customWidth="1"/>
    <col min="83" max="83" width="6.42578125" style="1" bestFit="1" customWidth="1"/>
    <col min="84" max="84" width="8.5703125" style="1" customWidth="1"/>
    <col min="85" max="85" width="6.42578125" style="1" customWidth="1"/>
    <col min="86" max="86" width="10.28515625" style="2" customWidth="1"/>
    <col min="87" max="87" width="11.42578125" style="2"/>
    <col min="88" max="88" width="6.7109375" style="2" customWidth="1"/>
    <col min="89" max="16384" width="11.42578125" style="2"/>
  </cols>
  <sheetData>
    <row r="1" spans="1:86" s="17" customFormat="1" ht="18" customHeight="1" thickBot="1" x14ac:dyDescent="0.25">
      <c r="A1" s="452" t="s">
        <v>244</v>
      </c>
      <c r="B1" s="453"/>
      <c r="C1" s="15"/>
      <c r="D1" s="15"/>
      <c r="E1" s="15"/>
      <c r="F1" s="14"/>
      <c r="G1" s="14"/>
      <c r="H1" s="78"/>
      <c r="I1" s="330"/>
      <c r="J1" s="15"/>
      <c r="K1" s="15"/>
      <c r="L1" s="14"/>
      <c r="M1" s="14"/>
      <c r="N1" s="16"/>
      <c r="O1" s="330"/>
      <c r="P1" s="14"/>
      <c r="Q1" s="14"/>
      <c r="R1" s="14"/>
      <c r="S1" s="14"/>
      <c r="T1" s="16"/>
      <c r="U1" s="330"/>
      <c r="V1" s="14"/>
      <c r="W1" s="14"/>
      <c r="X1" s="14"/>
      <c r="Y1" s="14"/>
      <c r="Z1" s="16"/>
      <c r="AA1" s="330"/>
      <c r="AB1" s="14"/>
      <c r="AC1" s="14"/>
      <c r="AD1" s="14"/>
      <c r="AE1" s="14"/>
      <c r="AF1" s="16"/>
      <c r="AG1" s="330"/>
      <c r="AH1" s="14"/>
      <c r="AI1" s="14"/>
      <c r="AJ1" s="14"/>
      <c r="AK1" s="14"/>
      <c r="AL1" s="16"/>
      <c r="AM1" s="16"/>
      <c r="AN1" s="14"/>
      <c r="AO1" s="14"/>
      <c r="AP1" s="14"/>
      <c r="AQ1" s="14"/>
      <c r="AR1" s="16"/>
      <c r="AS1" s="16"/>
      <c r="AT1" s="14"/>
      <c r="AU1" s="14"/>
      <c r="AV1" s="14"/>
      <c r="AW1" s="14"/>
      <c r="AX1" s="16"/>
      <c r="AY1" s="16"/>
      <c r="AZ1" s="14"/>
      <c r="BA1" s="14"/>
      <c r="BB1" s="14"/>
      <c r="BC1" s="14"/>
      <c r="BD1" s="16"/>
      <c r="BE1" s="16"/>
      <c r="BF1" s="14"/>
      <c r="BG1" s="14"/>
      <c r="BH1" s="14"/>
      <c r="BI1" s="14"/>
      <c r="BJ1" s="16"/>
      <c r="BK1" s="16"/>
      <c r="BL1" s="14"/>
      <c r="BM1" s="14"/>
      <c r="BN1" s="14"/>
      <c r="BO1" s="14"/>
      <c r="BP1" s="16"/>
      <c r="BQ1" s="16"/>
      <c r="BR1" s="78"/>
      <c r="BS1" s="78"/>
      <c r="BT1" s="78"/>
      <c r="BU1" s="78"/>
      <c r="BV1" s="78"/>
      <c r="BW1" s="78"/>
      <c r="BX1" s="78"/>
      <c r="BY1" s="78"/>
      <c r="BZ1" s="78"/>
      <c r="CA1" s="78"/>
      <c r="CB1" s="78"/>
      <c r="CC1" s="78"/>
      <c r="CD1" s="527"/>
      <c r="CE1" s="527"/>
      <c r="CF1" s="527"/>
      <c r="CG1" s="527"/>
    </row>
    <row r="2" spans="1:86" s="17" customFormat="1" ht="23.25" customHeight="1" thickTop="1" thickBot="1" x14ac:dyDescent="0.25">
      <c r="A2" s="454" t="s">
        <v>24</v>
      </c>
      <c r="B2" s="454"/>
      <c r="C2" s="454"/>
      <c r="D2" s="445" t="s">
        <v>245</v>
      </c>
      <c r="E2" s="446"/>
      <c r="F2" s="446"/>
      <c r="G2" s="446"/>
      <c r="H2" s="446"/>
      <c r="I2" s="446"/>
      <c r="J2" s="446" t="s">
        <v>246</v>
      </c>
      <c r="K2" s="446"/>
      <c r="L2" s="446"/>
      <c r="M2" s="446"/>
      <c r="N2" s="446"/>
      <c r="O2" s="446"/>
      <c r="P2" s="449" t="s">
        <v>260</v>
      </c>
      <c r="Q2" s="450"/>
      <c r="R2" s="450"/>
      <c r="S2" s="450"/>
      <c r="T2" s="450"/>
      <c r="U2" s="451"/>
      <c r="V2" s="449" t="s">
        <v>261</v>
      </c>
      <c r="W2" s="450"/>
      <c r="X2" s="450"/>
      <c r="Y2" s="450"/>
      <c r="Z2" s="450"/>
      <c r="AA2" s="451"/>
      <c r="AB2" s="449" t="s">
        <v>262</v>
      </c>
      <c r="AC2" s="450"/>
      <c r="AD2" s="450"/>
      <c r="AE2" s="450"/>
      <c r="AF2" s="450"/>
      <c r="AG2" s="450"/>
      <c r="AH2" s="449" t="s">
        <v>263</v>
      </c>
      <c r="AI2" s="450"/>
      <c r="AJ2" s="450"/>
      <c r="AK2" s="450"/>
      <c r="AL2" s="450"/>
      <c r="AM2" s="450"/>
      <c r="AN2" s="449" t="s">
        <v>264</v>
      </c>
      <c r="AO2" s="450"/>
      <c r="AP2" s="450"/>
      <c r="AQ2" s="450"/>
      <c r="AR2" s="450"/>
      <c r="AS2" s="450"/>
      <c r="AT2" s="449" t="s">
        <v>265</v>
      </c>
      <c r="AU2" s="450"/>
      <c r="AV2" s="450"/>
      <c r="AW2" s="450"/>
      <c r="AX2" s="450"/>
      <c r="AY2" s="450"/>
      <c r="AZ2" s="449" t="s">
        <v>266</v>
      </c>
      <c r="BA2" s="450"/>
      <c r="BB2" s="450"/>
      <c r="BC2" s="450"/>
      <c r="BD2" s="450"/>
      <c r="BE2" s="450"/>
      <c r="BF2" s="449" t="s">
        <v>267</v>
      </c>
      <c r="BG2" s="450"/>
      <c r="BH2" s="450"/>
      <c r="BI2" s="450"/>
      <c r="BJ2" s="450"/>
      <c r="BK2" s="450"/>
      <c r="BL2" s="449" t="s">
        <v>268</v>
      </c>
      <c r="BM2" s="450"/>
      <c r="BN2" s="450"/>
      <c r="BO2" s="450"/>
      <c r="BP2" s="450"/>
      <c r="BQ2" s="451"/>
      <c r="BR2" s="449" t="s">
        <v>269</v>
      </c>
      <c r="BS2" s="450"/>
      <c r="BT2" s="450"/>
      <c r="BU2" s="450"/>
      <c r="BV2" s="450"/>
      <c r="BW2" s="451"/>
      <c r="BX2" s="449" t="s">
        <v>248</v>
      </c>
      <c r="BY2" s="450"/>
      <c r="BZ2" s="450"/>
      <c r="CA2" s="450"/>
      <c r="CB2" s="450"/>
      <c r="CC2" s="451"/>
      <c r="CD2" s="443" t="s">
        <v>0</v>
      </c>
      <c r="CE2" s="444"/>
      <c r="CF2" s="448" t="s">
        <v>1</v>
      </c>
      <c r="CG2" s="444"/>
    </row>
    <row r="3" spans="1:86" s="31" customFormat="1" ht="12.75" thickTop="1" thickBot="1" x14ac:dyDescent="0.25">
      <c r="A3" s="446" t="s">
        <v>25</v>
      </c>
      <c r="B3" s="446"/>
      <c r="C3" s="312" t="s">
        <v>26</v>
      </c>
      <c r="D3" s="312" t="s">
        <v>3</v>
      </c>
      <c r="E3" s="323" t="s">
        <v>218</v>
      </c>
      <c r="F3" s="312" t="s">
        <v>4</v>
      </c>
      <c r="G3" s="323" t="s">
        <v>218</v>
      </c>
      <c r="H3" s="324" t="s">
        <v>27</v>
      </c>
      <c r="I3" s="311" t="s">
        <v>28</v>
      </c>
      <c r="J3" s="312" t="s">
        <v>3</v>
      </c>
      <c r="K3" s="323" t="s">
        <v>218</v>
      </c>
      <c r="L3" s="312" t="s">
        <v>4</v>
      </c>
      <c r="M3" s="323" t="s">
        <v>218</v>
      </c>
      <c r="N3" s="324" t="s">
        <v>27</v>
      </c>
      <c r="O3" s="33" t="s">
        <v>28</v>
      </c>
      <c r="P3" s="312" t="s">
        <v>3</v>
      </c>
      <c r="Q3" s="323" t="s">
        <v>218</v>
      </c>
      <c r="R3" s="312" t="s">
        <v>4</v>
      </c>
      <c r="S3" s="323" t="s">
        <v>218</v>
      </c>
      <c r="T3" s="324" t="s">
        <v>27</v>
      </c>
      <c r="U3" s="33" t="s">
        <v>28</v>
      </c>
      <c r="V3" s="312" t="s">
        <v>3</v>
      </c>
      <c r="W3" s="323" t="s">
        <v>218</v>
      </c>
      <c r="X3" s="312" t="s">
        <v>4</v>
      </c>
      <c r="Y3" s="323" t="s">
        <v>218</v>
      </c>
      <c r="Z3" s="324" t="s">
        <v>27</v>
      </c>
      <c r="AA3" s="33" t="s">
        <v>28</v>
      </c>
      <c r="AB3" s="312" t="s">
        <v>3</v>
      </c>
      <c r="AC3" s="323" t="s">
        <v>218</v>
      </c>
      <c r="AD3" s="312" t="s">
        <v>4</v>
      </c>
      <c r="AE3" s="323" t="s">
        <v>218</v>
      </c>
      <c r="AF3" s="312" t="s">
        <v>27</v>
      </c>
      <c r="AG3" s="18" t="s">
        <v>28</v>
      </c>
      <c r="AH3" s="312" t="s">
        <v>3</v>
      </c>
      <c r="AI3" s="323" t="s">
        <v>218</v>
      </c>
      <c r="AJ3" s="312" t="s">
        <v>4</v>
      </c>
      <c r="AK3" s="323" t="s">
        <v>218</v>
      </c>
      <c r="AL3" s="312" t="s">
        <v>27</v>
      </c>
      <c r="AM3" s="313" t="s">
        <v>28</v>
      </c>
      <c r="AN3" s="312" t="s">
        <v>3</v>
      </c>
      <c r="AO3" s="323" t="s">
        <v>218</v>
      </c>
      <c r="AP3" s="312" t="s">
        <v>4</v>
      </c>
      <c r="AQ3" s="323" t="s">
        <v>218</v>
      </c>
      <c r="AR3" s="324" t="s">
        <v>27</v>
      </c>
      <c r="AS3" s="324" t="s">
        <v>28</v>
      </c>
      <c r="AT3" s="312" t="s">
        <v>3</v>
      </c>
      <c r="AU3" s="323" t="s">
        <v>218</v>
      </c>
      <c r="AV3" s="312" t="s">
        <v>4</v>
      </c>
      <c r="AW3" s="323" t="s">
        <v>218</v>
      </c>
      <c r="AX3" s="324" t="s">
        <v>27</v>
      </c>
      <c r="AY3" s="325" t="s">
        <v>28</v>
      </c>
      <c r="AZ3" s="312" t="s">
        <v>3</v>
      </c>
      <c r="BA3" s="323" t="s">
        <v>218</v>
      </c>
      <c r="BB3" s="312" t="s">
        <v>4</v>
      </c>
      <c r="BC3" s="323" t="s">
        <v>218</v>
      </c>
      <c r="BD3" s="324" t="s">
        <v>27</v>
      </c>
      <c r="BE3" s="325" t="s">
        <v>28</v>
      </c>
      <c r="BF3" s="312" t="s">
        <v>3</v>
      </c>
      <c r="BG3" s="323" t="s">
        <v>218</v>
      </c>
      <c r="BH3" s="312" t="s">
        <v>4</v>
      </c>
      <c r="BI3" s="323" t="s">
        <v>218</v>
      </c>
      <c r="BJ3" s="324" t="s">
        <v>27</v>
      </c>
      <c r="BK3" s="325" t="s">
        <v>28</v>
      </c>
      <c r="BL3" s="312" t="s">
        <v>3</v>
      </c>
      <c r="BM3" s="323" t="s">
        <v>218</v>
      </c>
      <c r="BN3" s="312" t="s">
        <v>4</v>
      </c>
      <c r="BO3" s="323" t="s">
        <v>218</v>
      </c>
      <c r="BP3" s="324" t="s">
        <v>27</v>
      </c>
      <c r="BQ3" s="325" t="s">
        <v>28</v>
      </c>
      <c r="BR3" s="312" t="s">
        <v>3</v>
      </c>
      <c r="BS3" s="323" t="s">
        <v>218</v>
      </c>
      <c r="BT3" s="312" t="s">
        <v>4</v>
      </c>
      <c r="BU3" s="323" t="s">
        <v>218</v>
      </c>
      <c r="BV3" s="324" t="s">
        <v>27</v>
      </c>
      <c r="BW3" s="325" t="s">
        <v>28</v>
      </c>
      <c r="BX3" s="312" t="s">
        <v>3</v>
      </c>
      <c r="BY3" s="323" t="s">
        <v>218</v>
      </c>
      <c r="BZ3" s="312" t="s">
        <v>4</v>
      </c>
      <c r="CA3" s="323" t="s">
        <v>218</v>
      </c>
      <c r="CB3" s="324" t="s">
        <v>27</v>
      </c>
      <c r="CC3" s="325" t="s">
        <v>28</v>
      </c>
      <c r="CD3" s="326" t="s">
        <v>27</v>
      </c>
      <c r="CE3" s="327" t="s">
        <v>29</v>
      </c>
      <c r="CF3" s="328" t="s">
        <v>27</v>
      </c>
      <c r="CG3" s="329" t="s">
        <v>29</v>
      </c>
    </row>
    <row r="4" spans="1:86" s="17" customFormat="1" ht="16.5" customHeight="1" x14ac:dyDescent="0.2">
      <c r="A4" s="460" t="s">
        <v>30</v>
      </c>
      <c r="B4" s="285" t="s">
        <v>31</v>
      </c>
      <c r="C4" s="108" t="s">
        <v>32</v>
      </c>
      <c r="D4" s="258">
        <v>53</v>
      </c>
      <c r="E4" s="247">
        <f>IFERROR(D4/H4,0)</f>
        <v>0.24090909090909091</v>
      </c>
      <c r="F4" s="261">
        <v>167</v>
      </c>
      <c r="G4" s="248">
        <f>IFERROR(F4/H4,0)</f>
        <v>0.75909090909090904</v>
      </c>
      <c r="H4" s="278">
        <f>D4+F4</f>
        <v>220</v>
      </c>
      <c r="I4" s="331">
        <f>H4</f>
        <v>220</v>
      </c>
      <c r="J4" s="128">
        <v>53</v>
      </c>
      <c r="K4" s="120">
        <f>IFERROR(J4/N4,0)</f>
        <v>0.24090909090909091</v>
      </c>
      <c r="L4" s="129">
        <v>167</v>
      </c>
      <c r="M4" s="123">
        <f>IFERROR(L4/N4,0)</f>
        <v>0.75909090909090904</v>
      </c>
      <c r="N4" s="301">
        <f>SUM(J4,L4)</f>
        <v>220</v>
      </c>
      <c r="O4" s="337">
        <f>N4</f>
        <v>220</v>
      </c>
      <c r="P4" s="258">
        <v>53</v>
      </c>
      <c r="Q4" s="127">
        <f t="shared" ref="Q4:Q10" si="0">IFERROR(P4/T4,0)</f>
        <v>0.23766816143497757</v>
      </c>
      <c r="R4" s="282">
        <v>170</v>
      </c>
      <c r="S4" s="158">
        <f t="shared" ref="S4:S10" si="1">IFERROR(R4/T4,0)</f>
        <v>0.7623318385650224</v>
      </c>
      <c r="T4" s="278">
        <f>SUM(P4,R4)</f>
        <v>223</v>
      </c>
      <c r="U4" s="337">
        <f>T4</f>
        <v>223</v>
      </c>
      <c r="V4" s="157">
        <v>54</v>
      </c>
      <c r="W4" s="127">
        <f t="shared" ref="W4:W10" si="2">IFERROR(V4/Z4,0)</f>
        <v>0.23788546255506607</v>
      </c>
      <c r="X4" s="102">
        <v>173</v>
      </c>
      <c r="Y4" s="158">
        <f t="shared" ref="Y4:Y10" si="3">IFERROR(X4/Z4,0)</f>
        <v>0.76211453744493396</v>
      </c>
      <c r="Z4" s="301">
        <f>SUM(V4,X4)</f>
        <v>227</v>
      </c>
      <c r="AA4" s="337">
        <f>Z4</f>
        <v>227</v>
      </c>
      <c r="AB4" s="314">
        <v>54</v>
      </c>
      <c r="AC4" s="120">
        <f t="shared" ref="AC4:AC10" si="4">IFERROR(AB4/AF4,0)</f>
        <v>0.23788546255506607</v>
      </c>
      <c r="AD4" s="321">
        <v>173</v>
      </c>
      <c r="AE4" s="123">
        <f t="shared" ref="AE4:AE10" si="5">IFERROR(AD4/AF4,0)</f>
        <v>0.76211453744493396</v>
      </c>
      <c r="AF4" s="278">
        <f>SUM(AB4,AD4)</f>
        <v>227</v>
      </c>
      <c r="AG4" s="337">
        <f>AF4</f>
        <v>227</v>
      </c>
      <c r="AH4" s="165">
        <v>54</v>
      </c>
      <c r="AI4" s="120">
        <f t="shared" ref="AI4:AI10" si="6">IFERROR(AH4/AL4,0)</f>
        <v>0.23788546255506607</v>
      </c>
      <c r="AJ4" s="129">
        <v>173</v>
      </c>
      <c r="AK4" s="123">
        <f t="shared" ref="AK4:AK10" si="7">IFERROR(AJ4/AL4,0)</f>
        <v>0.76211453744493396</v>
      </c>
      <c r="AL4" s="301">
        <f>SUM(AH4,AJ4)</f>
        <v>227</v>
      </c>
      <c r="AM4" s="360">
        <f>AL4</f>
        <v>227</v>
      </c>
      <c r="AN4" s="314">
        <v>54</v>
      </c>
      <c r="AO4" s="120">
        <f t="shared" ref="AO4:AO10" si="8">IFERROR(AN4/AR4,0)</f>
        <v>0.23788546255506607</v>
      </c>
      <c r="AP4" s="321">
        <v>173</v>
      </c>
      <c r="AQ4" s="123">
        <f>IFERROR(AP4/AR4,0)</f>
        <v>0.76211453744493396</v>
      </c>
      <c r="AR4" s="278">
        <f>SUM(AN4,AP4)</f>
        <v>227</v>
      </c>
      <c r="AS4" s="105">
        <f>AR4</f>
        <v>227</v>
      </c>
      <c r="AT4" s="157">
        <v>54</v>
      </c>
      <c r="AU4" s="127">
        <f t="shared" ref="AU4:AU10" si="9">IFERROR(AT4/AX4,0)</f>
        <v>0.23788546255506607</v>
      </c>
      <c r="AV4" s="102">
        <v>173</v>
      </c>
      <c r="AW4" s="158">
        <f>IF(AX4=0,0,AV4/AX4)</f>
        <v>0.76211453744493396</v>
      </c>
      <c r="AX4" s="301">
        <f>SUM(AT4,AV4)</f>
        <v>227</v>
      </c>
      <c r="AY4" s="360">
        <f>AX4</f>
        <v>227</v>
      </c>
      <c r="AZ4" s="314">
        <v>54</v>
      </c>
      <c r="BA4" s="120">
        <f t="shared" ref="BA4:BA10" si="10">IFERROR(AZ4/BD4,0)</f>
        <v>0.23788546255506607</v>
      </c>
      <c r="BB4" s="321">
        <v>173</v>
      </c>
      <c r="BC4" s="123">
        <f>IF(BD4=0,0,BB4/BD4)</f>
        <v>0.76211453744493396</v>
      </c>
      <c r="BD4" s="278">
        <f>SUM(AZ4,BB4)</f>
        <v>227</v>
      </c>
      <c r="BE4" s="105">
        <f>BD4</f>
        <v>227</v>
      </c>
      <c r="BF4" s="157">
        <v>54</v>
      </c>
      <c r="BG4" s="127">
        <f t="shared" ref="BG4:BG10" si="11">IFERROR(BF4/BJ4,0)</f>
        <v>0.23788546255506607</v>
      </c>
      <c r="BH4" s="102">
        <v>173</v>
      </c>
      <c r="BI4" s="158">
        <f>IF(BJ4=0,0,BH4/BJ4)</f>
        <v>0.76211453744493396</v>
      </c>
      <c r="BJ4" s="301">
        <f>SUM(BF4,BH4)</f>
        <v>227</v>
      </c>
      <c r="BK4" s="360">
        <f>BJ4</f>
        <v>227</v>
      </c>
      <c r="BL4" s="314">
        <v>54</v>
      </c>
      <c r="BM4" s="120">
        <f t="shared" ref="BM4:BM10" si="12">IFERROR(BL4/BP4,0)</f>
        <v>0.24434389140271492</v>
      </c>
      <c r="BN4" s="321">
        <v>167</v>
      </c>
      <c r="BO4" s="123">
        <f t="shared" ref="BO4:BO10" si="13">IF(BP4=0,0,BN4/BP4)</f>
        <v>0.75565610859728505</v>
      </c>
      <c r="BP4" s="278">
        <f>SUM(BL4,BN4)</f>
        <v>221</v>
      </c>
      <c r="BQ4" s="105">
        <f>BP4</f>
        <v>221</v>
      </c>
      <c r="BR4" s="157"/>
      <c r="BS4" s="127">
        <f t="shared" ref="BS4:BS10" si="14">IFERROR(BR4/BV4,0)</f>
        <v>0</v>
      </c>
      <c r="BT4" s="102"/>
      <c r="BU4" s="158">
        <f t="shared" ref="BU4:BU10" si="15">IF(BV4=0,0,BT4/BV4)</f>
        <v>0</v>
      </c>
      <c r="BV4" s="130">
        <f>SUM(BR4,BT4)</f>
        <v>0</v>
      </c>
      <c r="BW4" s="105">
        <f>BV4</f>
        <v>0</v>
      </c>
      <c r="BX4" s="314"/>
      <c r="BY4" s="120">
        <f t="shared" ref="BY4:BY10" si="16">IFERROR(BX4/CB4,0)</f>
        <v>0</v>
      </c>
      <c r="BZ4" s="321"/>
      <c r="CA4" s="123">
        <f>IFERROR(BZ4/CD4,0)</f>
        <v>0</v>
      </c>
      <c r="CB4" s="278">
        <f>SUM(BX4,BZ4)</f>
        <v>0</v>
      </c>
      <c r="CC4" s="105">
        <f t="shared" ref="CC4:CC5" si="17">CB4</f>
        <v>0</v>
      </c>
      <c r="CD4" s="202">
        <f>BP4-BJ4</f>
        <v>-6</v>
      </c>
      <c r="CE4" s="203">
        <f>BQ4-BK4</f>
        <v>-6</v>
      </c>
      <c r="CF4" s="202">
        <f>BP4-N4</f>
        <v>1</v>
      </c>
      <c r="CG4" s="203">
        <f>BQ4-O4</f>
        <v>1</v>
      </c>
      <c r="CH4" s="506"/>
    </row>
    <row r="5" spans="1:86" s="17" customFormat="1" ht="16.5" customHeight="1" x14ac:dyDescent="0.2">
      <c r="A5" s="460"/>
      <c r="B5" s="284" t="s">
        <v>33</v>
      </c>
      <c r="C5" s="109" t="s">
        <v>32</v>
      </c>
      <c r="D5" s="259">
        <v>222</v>
      </c>
      <c r="E5" s="139">
        <f t="shared" ref="E5:E33" si="18">IFERROR(D5/H5,0)</f>
        <v>0.44758064516129031</v>
      </c>
      <c r="F5" s="262">
        <v>274</v>
      </c>
      <c r="G5" s="160">
        <f t="shared" ref="G5:G33" si="19">IFERROR(F5/H5,0)</f>
        <v>0.55241935483870963</v>
      </c>
      <c r="H5" s="276">
        <f t="shared" ref="H5:H31" si="20">D5+F5</f>
        <v>496</v>
      </c>
      <c r="I5" s="332">
        <f>H5</f>
        <v>496</v>
      </c>
      <c r="J5" s="75">
        <v>222</v>
      </c>
      <c r="K5" s="121">
        <f t="shared" ref="K5:K10" si="21">IFERROR(J5/N5,0)</f>
        <v>0.44668008048289737</v>
      </c>
      <c r="L5" s="74">
        <v>275</v>
      </c>
      <c r="M5" s="124">
        <f t="shared" ref="M5:M10" si="22">IFERROR(L5/N5,0)</f>
        <v>0.55331991951710258</v>
      </c>
      <c r="N5" s="302">
        <f t="shared" ref="N5:N10" si="23">SUM(J5,L5)</f>
        <v>497</v>
      </c>
      <c r="O5" s="332">
        <f>N5</f>
        <v>497</v>
      </c>
      <c r="P5" s="259">
        <v>221</v>
      </c>
      <c r="Q5" s="139">
        <f t="shared" si="0"/>
        <v>0.44827586206896552</v>
      </c>
      <c r="R5" s="262">
        <v>272</v>
      </c>
      <c r="S5" s="160">
        <f t="shared" si="1"/>
        <v>0.55172413793103448</v>
      </c>
      <c r="T5" s="276">
        <f t="shared" ref="T5:T10" si="24">SUM(P5,R5)</f>
        <v>493</v>
      </c>
      <c r="U5" s="332">
        <f>T5</f>
        <v>493</v>
      </c>
      <c r="V5" s="159">
        <v>220</v>
      </c>
      <c r="W5" s="139">
        <f t="shared" si="2"/>
        <v>0.44989775051124742</v>
      </c>
      <c r="X5" s="98">
        <v>269</v>
      </c>
      <c r="Y5" s="160">
        <f t="shared" si="3"/>
        <v>0.55010224948875253</v>
      </c>
      <c r="Z5" s="302">
        <f t="shared" ref="Z5:Z10" si="25">SUM(V5,X5)</f>
        <v>489</v>
      </c>
      <c r="AA5" s="332">
        <f>Z5</f>
        <v>489</v>
      </c>
      <c r="AB5" s="281">
        <v>220</v>
      </c>
      <c r="AC5" s="121">
        <f t="shared" si="4"/>
        <v>0.44989775051124742</v>
      </c>
      <c r="AD5" s="283">
        <v>269</v>
      </c>
      <c r="AE5" s="124">
        <f t="shared" si="5"/>
        <v>0.55010224948875253</v>
      </c>
      <c r="AF5" s="276">
        <f t="shared" ref="AF5:AF10" si="26">SUM(AB5,AD5)</f>
        <v>489</v>
      </c>
      <c r="AG5" s="332">
        <f>AF5</f>
        <v>489</v>
      </c>
      <c r="AH5" s="161">
        <v>221</v>
      </c>
      <c r="AI5" s="121">
        <f t="shared" si="6"/>
        <v>0.45102040816326533</v>
      </c>
      <c r="AJ5" s="74">
        <v>269</v>
      </c>
      <c r="AK5" s="124">
        <f t="shared" si="7"/>
        <v>0.54897959183673473</v>
      </c>
      <c r="AL5" s="302">
        <f t="shared" ref="AL5:AL10" si="27">SUM(AH5,AJ5)</f>
        <v>490</v>
      </c>
      <c r="AM5" s="361">
        <f>AL5</f>
        <v>490</v>
      </c>
      <c r="AN5" s="281">
        <v>221</v>
      </c>
      <c r="AO5" s="121">
        <f t="shared" si="8"/>
        <v>0.45102040816326533</v>
      </c>
      <c r="AP5" s="283">
        <v>269</v>
      </c>
      <c r="AQ5" s="124">
        <f t="shared" ref="AQ5:AQ10" si="28">IFERROR(AP5/AR5,0)</f>
        <v>0.54897959183673473</v>
      </c>
      <c r="AR5" s="276">
        <f t="shared" ref="AR5:AR10" si="29">SUM(AN5,AP5)</f>
        <v>490</v>
      </c>
      <c r="AS5" s="45">
        <f>AR5</f>
        <v>490</v>
      </c>
      <c r="AT5" s="159">
        <v>221</v>
      </c>
      <c r="AU5" s="139">
        <f t="shared" si="9"/>
        <v>0.45010183299389001</v>
      </c>
      <c r="AV5" s="98">
        <v>270</v>
      </c>
      <c r="AW5" s="160">
        <f t="shared" ref="AW5:AW10" si="30">IF(AX5=0,0,AV5/AX5)</f>
        <v>0.54989816700610994</v>
      </c>
      <c r="AX5" s="302">
        <f t="shared" ref="AX5:AX10" si="31">SUM(AT5,AV5)</f>
        <v>491</v>
      </c>
      <c r="AY5" s="361">
        <f>AX5</f>
        <v>491</v>
      </c>
      <c r="AZ5" s="281">
        <v>221</v>
      </c>
      <c r="BA5" s="121">
        <f t="shared" si="10"/>
        <v>0.45010183299389001</v>
      </c>
      <c r="BB5" s="283">
        <v>270</v>
      </c>
      <c r="BC5" s="124">
        <f t="shared" ref="BC5:BC10" si="32">IF(BD5=0,0,BB5/BD5)</f>
        <v>0.54989816700610994</v>
      </c>
      <c r="BD5" s="276">
        <f t="shared" ref="BD5:BD10" si="33">SUM(AZ5,BB5)</f>
        <v>491</v>
      </c>
      <c r="BE5" s="45">
        <f>BD5</f>
        <v>491</v>
      </c>
      <c r="BF5" s="159">
        <v>221</v>
      </c>
      <c r="BG5" s="139">
        <f t="shared" si="11"/>
        <v>0.44918699186991867</v>
      </c>
      <c r="BH5" s="98">
        <v>271</v>
      </c>
      <c r="BI5" s="160">
        <f t="shared" ref="BI5:BI10" si="34">IF(BJ5=0,0,BH5/BJ5)</f>
        <v>0.55081300813008127</v>
      </c>
      <c r="BJ5" s="302">
        <f t="shared" ref="BJ5:BJ10" si="35">SUM(BF5,BH5)</f>
        <v>492</v>
      </c>
      <c r="BK5" s="361">
        <f>BJ5</f>
        <v>492</v>
      </c>
      <c r="BL5" s="281">
        <v>216</v>
      </c>
      <c r="BM5" s="121">
        <f t="shared" si="12"/>
        <v>0.45093945720250522</v>
      </c>
      <c r="BN5" s="283">
        <v>263</v>
      </c>
      <c r="BO5" s="124">
        <f t="shared" si="13"/>
        <v>0.54906054279749483</v>
      </c>
      <c r="BP5" s="276">
        <f t="shared" ref="BP5:BP10" si="36">SUM(BL5,BN5)</f>
        <v>479</v>
      </c>
      <c r="BQ5" s="45">
        <f>BP5</f>
        <v>479</v>
      </c>
      <c r="BR5" s="159"/>
      <c r="BS5" s="139">
        <f t="shared" si="14"/>
        <v>0</v>
      </c>
      <c r="BT5" s="98"/>
      <c r="BU5" s="160">
        <f t="shared" si="15"/>
        <v>0</v>
      </c>
      <c r="BV5" s="131">
        <f t="shared" ref="BV5:BV10" si="37">SUM(BR5,BT5)</f>
        <v>0</v>
      </c>
      <c r="BW5" s="45">
        <f>BV5</f>
        <v>0</v>
      </c>
      <c r="BX5" s="281"/>
      <c r="BY5" s="121">
        <f t="shared" si="16"/>
        <v>0</v>
      </c>
      <c r="BZ5" s="283"/>
      <c r="CA5" s="124">
        <f t="shared" ref="CA5:CA10" si="38">IF(CB5=0,0,BZ5/CB5)</f>
        <v>0</v>
      </c>
      <c r="CB5" s="276">
        <f t="shared" ref="CB5:CB10" si="39">SUM(BX5,BZ5)</f>
        <v>0</v>
      </c>
      <c r="CC5" s="45">
        <f t="shared" si="17"/>
        <v>0</v>
      </c>
      <c r="CD5" s="200">
        <f t="shared" ref="CD5:CD10" si="40">BP5-BJ5</f>
        <v>-13</v>
      </c>
      <c r="CE5" s="201">
        <f t="shared" ref="CE5:CE10" si="41">BQ5-BK5</f>
        <v>-13</v>
      </c>
      <c r="CF5" s="200">
        <f t="shared" ref="CF5:CF10" si="42">BP5-N5</f>
        <v>-18</v>
      </c>
      <c r="CG5" s="201">
        <f t="shared" ref="CG5:CG10" si="43">BQ5-O5</f>
        <v>-18</v>
      </c>
    </row>
    <row r="6" spans="1:86" s="17" customFormat="1" ht="16.5" customHeight="1" x14ac:dyDescent="0.2">
      <c r="A6" s="460"/>
      <c r="B6" s="284" t="s">
        <v>33</v>
      </c>
      <c r="C6" s="109" t="s">
        <v>36</v>
      </c>
      <c r="D6" s="259">
        <v>0</v>
      </c>
      <c r="E6" s="139">
        <f t="shared" si="18"/>
        <v>0</v>
      </c>
      <c r="F6" s="262">
        <v>1</v>
      </c>
      <c r="G6" s="160">
        <f t="shared" si="19"/>
        <v>1</v>
      </c>
      <c r="H6" s="276">
        <f t="shared" si="20"/>
        <v>1</v>
      </c>
      <c r="I6" s="332">
        <f>H6*0.32</f>
        <v>0.32</v>
      </c>
      <c r="J6" s="75">
        <v>0</v>
      </c>
      <c r="K6" s="121">
        <f t="shared" si="21"/>
        <v>0</v>
      </c>
      <c r="L6" s="74">
        <v>1</v>
      </c>
      <c r="M6" s="124">
        <f t="shared" si="22"/>
        <v>1</v>
      </c>
      <c r="N6" s="302">
        <f t="shared" ref="N6" si="44">SUM(J6,L6)</f>
        <v>1</v>
      </c>
      <c r="O6" s="332">
        <f>N6*0.32</f>
        <v>0.32</v>
      </c>
      <c r="P6" s="280">
        <v>0</v>
      </c>
      <c r="Q6" s="121">
        <f t="shared" si="0"/>
        <v>0</v>
      </c>
      <c r="R6" s="283">
        <v>1</v>
      </c>
      <c r="S6" s="124">
        <f t="shared" si="1"/>
        <v>1</v>
      </c>
      <c r="T6" s="276">
        <f t="shared" si="24"/>
        <v>1</v>
      </c>
      <c r="U6" s="332">
        <f>T6*0.32</f>
        <v>0.32</v>
      </c>
      <c r="V6" s="75">
        <v>0</v>
      </c>
      <c r="W6" s="121">
        <f t="shared" si="2"/>
        <v>0</v>
      </c>
      <c r="X6" s="74">
        <v>1</v>
      </c>
      <c r="Y6" s="124">
        <f t="shared" si="3"/>
        <v>1</v>
      </c>
      <c r="Z6" s="302">
        <f t="shared" si="25"/>
        <v>1</v>
      </c>
      <c r="AA6" s="332">
        <f>Z6*0.32</f>
        <v>0.32</v>
      </c>
      <c r="AB6" s="280">
        <v>0</v>
      </c>
      <c r="AC6" s="121">
        <f t="shared" si="4"/>
        <v>0</v>
      </c>
      <c r="AD6" s="283">
        <v>1</v>
      </c>
      <c r="AE6" s="124">
        <f t="shared" si="5"/>
        <v>1</v>
      </c>
      <c r="AF6" s="276">
        <f t="shared" si="26"/>
        <v>1</v>
      </c>
      <c r="AG6" s="332">
        <f>AF6*0.32</f>
        <v>0.32</v>
      </c>
      <c r="AH6" s="75">
        <v>0</v>
      </c>
      <c r="AI6" s="121">
        <f t="shared" si="6"/>
        <v>0</v>
      </c>
      <c r="AJ6" s="74">
        <v>1</v>
      </c>
      <c r="AK6" s="160">
        <f t="shared" si="7"/>
        <v>1</v>
      </c>
      <c r="AL6" s="302">
        <f t="shared" si="27"/>
        <v>1</v>
      </c>
      <c r="AM6" s="361">
        <f>AL6*0.32</f>
        <v>0.32</v>
      </c>
      <c r="AN6" s="280">
        <v>0</v>
      </c>
      <c r="AO6" s="121">
        <f t="shared" si="8"/>
        <v>0</v>
      </c>
      <c r="AP6" s="283">
        <v>1</v>
      </c>
      <c r="AQ6" s="124">
        <f t="shared" si="28"/>
        <v>1</v>
      </c>
      <c r="AR6" s="276">
        <f t="shared" si="29"/>
        <v>1</v>
      </c>
      <c r="AS6" s="45">
        <f>AR6*0.32</f>
        <v>0.32</v>
      </c>
      <c r="AT6" s="34">
        <v>0</v>
      </c>
      <c r="AU6" s="139">
        <f t="shared" si="9"/>
        <v>0</v>
      </c>
      <c r="AV6" s="98">
        <v>1</v>
      </c>
      <c r="AW6" s="160">
        <f t="shared" si="30"/>
        <v>1</v>
      </c>
      <c r="AX6" s="302">
        <f t="shared" si="31"/>
        <v>1</v>
      </c>
      <c r="AY6" s="361">
        <f>AX6*0.32</f>
        <v>0.32</v>
      </c>
      <c r="AZ6" s="280">
        <v>0</v>
      </c>
      <c r="BA6" s="121">
        <f t="shared" si="10"/>
        <v>0</v>
      </c>
      <c r="BB6" s="283">
        <v>1</v>
      </c>
      <c r="BC6" s="124">
        <f t="shared" si="32"/>
        <v>1</v>
      </c>
      <c r="BD6" s="276">
        <f t="shared" si="33"/>
        <v>1</v>
      </c>
      <c r="BE6" s="45">
        <f>BD6*0.32</f>
        <v>0.32</v>
      </c>
      <c r="BF6" s="34">
        <v>0</v>
      </c>
      <c r="BG6" s="139">
        <f t="shared" si="11"/>
        <v>0</v>
      </c>
      <c r="BH6" s="98">
        <v>0</v>
      </c>
      <c r="BI6" s="160">
        <f t="shared" si="34"/>
        <v>0</v>
      </c>
      <c r="BJ6" s="302">
        <f t="shared" si="35"/>
        <v>0</v>
      </c>
      <c r="BK6" s="361">
        <f>BJ6*0.32</f>
        <v>0</v>
      </c>
      <c r="BL6" s="280">
        <v>0</v>
      </c>
      <c r="BM6" s="121">
        <f t="shared" si="12"/>
        <v>0</v>
      </c>
      <c r="BN6" s="283">
        <v>0</v>
      </c>
      <c r="BO6" s="124">
        <f t="shared" si="13"/>
        <v>0</v>
      </c>
      <c r="BP6" s="276">
        <f t="shared" si="36"/>
        <v>0</v>
      </c>
      <c r="BQ6" s="45">
        <f>BP6*0.32</f>
        <v>0</v>
      </c>
      <c r="BR6" s="34"/>
      <c r="BS6" s="139">
        <f t="shared" si="14"/>
        <v>0</v>
      </c>
      <c r="BT6" s="98"/>
      <c r="BU6" s="160">
        <f t="shared" si="15"/>
        <v>0</v>
      </c>
      <c r="BV6" s="131">
        <f t="shared" si="37"/>
        <v>0</v>
      </c>
      <c r="BW6" s="45">
        <f>BV6*0.32</f>
        <v>0</v>
      </c>
      <c r="BX6" s="280"/>
      <c r="BY6" s="121">
        <f t="shared" si="16"/>
        <v>0</v>
      </c>
      <c r="BZ6" s="283"/>
      <c r="CA6" s="124">
        <f t="shared" si="38"/>
        <v>0</v>
      </c>
      <c r="CB6" s="276">
        <f t="shared" si="39"/>
        <v>0</v>
      </c>
      <c r="CC6" s="45">
        <f>CB6*0.32</f>
        <v>0</v>
      </c>
      <c r="CD6" s="200">
        <f t="shared" si="40"/>
        <v>0</v>
      </c>
      <c r="CE6" s="201">
        <f t="shared" si="41"/>
        <v>0</v>
      </c>
      <c r="CF6" s="200">
        <f t="shared" si="42"/>
        <v>-1</v>
      </c>
      <c r="CG6" s="201">
        <f t="shared" si="43"/>
        <v>-0.32</v>
      </c>
    </row>
    <row r="7" spans="1:86" s="17" customFormat="1" ht="16.5" customHeight="1" x14ac:dyDescent="0.2">
      <c r="A7" s="460"/>
      <c r="B7" s="284" t="s">
        <v>34</v>
      </c>
      <c r="C7" s="109" t="s">
        <v>32</v>
      </c>
      <c r="D7" s="259">
        <v>3</v>
      </c>
      <c r="E7" s="139">
        <f t="shared" si="18"/>
        <v>0.2</v>
      </c>
      <c r="F7" s="262">
        <v>12</v>
      </c>
      <c r="G7" s="160">
        <f t="shared" si="19"/>
        <v>0.8</v>
      </c>
      <c r="H7" s="276">
        <f t="shared" si="20"/>
        <v>15</v>
      </c>
      <c r="I7" s="332">
        <f>H7</f>
        <v>15</v>
      </c>
      <c r="J7" s="75">
        <v>3</v>
      </c>
      <c r="K7" s="121">
        <f t="shared" si="21"/>
        <v>0.2</v>
      </c>
      <c r="L7" s="74">
        <v>12</v>
      </c>
      <c r="M7" s="124">
        <f t="shared" si="22"/>
        <v>0.8</v>
      </c>
      <c r="N7" s="302">
        <f t="shared" si="23"/>
        <v>15</v>
      </c>
      <c r="O7" s="332">
        <f>N7</f>
        <v>15</v>
      </c>
      <c r="P7" s="259">
        <v>3</v>
      </c>
      <c r="Q7" s="139">
        <f t="shared" si="0"/>
        <v>0.2</v>
      </c>
      <c r="R7" s="262">
        <v>12</v>
      </c>
      <c r="S7" s="160">
        <f t="shared" si="1"/>
        <v>0.8</v>
      </c>
      <c r="T7" s="276">
        <f t="shared" si="24"/>
        <v>15</v>
      </c>
      <c r="U7" s="332">
        <f>T7</f>
        <v>15</v>
      </c>
      <c r="V7" s="159">
        <v>3</v>
      </c>
      <c r="W7" s="139">
        <f t="shared" si="2"/>
        <v>0.2</v>
      </c>
      <c r="X7" s="98">
        <v>12</v>
      </c>
      <c r="Y7" s="160">
        <f t="shared" si="3"/>
        <v>0.8</v>
      </c>
      <c r="Z7" s="302">
        <f t="shared" si="25"/>
        <v>15</v>
      </c>
      <c r="AA7" s="332">
        <f>Z7</f>
        <v>15</v>
      </c>
      <c r="AB7" s="281">
        <v>3</v>
      </c>
      <c r="AC7" s="121">
        <f t="shared" si="4"/>
        <v>0.2</v>
      </c>
      <c r="AD7" s="283">
        <v>12</v>
      </c>
      <c r="AE7" s="124">
        <f t="shared" si="5"/>
        <v>0.8</v>
      </c>
      <c r="AF7" s="276">
        <f t="shared" si="26"/>
        <v>15</v>
      </c>
      <c r="AG7" s="332">
        <f>AF7</f>
        <v>15</v>
      </c>
      <c r="AH7" s="161">
        <v>3</v>
      </c>
      <c r="AI7" s="121">
        <f t="shared" si="6"/>
        <v>0.2</v>
      </c>
      <c r="AJ7" s="74">
        <v>12</v>
      </c>
      <c r="AK7" s="124">
        <f t="shared" si="7"/>
        <v>0.8</v>
      </c>
      <c r="AL7" s="302">
        <f t="shared" si="27"/>
        <v>15</v>
      </c>
      <c r="AM7" s="361">
        <f>AL7</f>
        <v>15</v>
      </c>
      <c r="AN7" s="281">
        <v>3</v>
      </c>
      <c r="AO7" s="121">
        <f t="shared" si="8"/>
        <v>0.2</v>
      </c>
      <c r="AP7" s="283">
        <v>12</v>
      </c>
      <c r="AQ7" s="124">
        <f t="shared" si="28"/>
        <v>0.8</v>
      </c>
      <c r="AR7" s="276">
        <f t="shared" si="29"/>
        <v>15</v>
      </c>
      <c r="AS7" s="45">
        <f>AR7</f>
        <v>15</v>
      </c>
      <c r="AT7" s="159">
        <v>3</v>
      </c>
      <c r="AU7" s="139">
        <f t="shared" si="9"/>
        <v>0.2</v>
      </c>
      <c r="AV7" s="98">
        <v>12</v>
      </c>
      <c r="AW7" s="160">
        <f t="shared" si="30"/>
        <v>0.8</v>
      </c>
      <c r="AX7" s="302">
        <f t="shared" si="31"/>
        <v>15</v>
      </c>
      <c r="AY7" s="361">
        <f>AX7</f>
        <v>15</v>
      </c>
      <c r="AZ7" s="281">
        <v>3</v>
      </c>
      <c r="BA7" s="121">
        <f t="shared" si="10"/>
        <v>0.2</v>
      </c>
      <c r="BB7" s="283">
        <v>12</v>
      </c>
      <c r="BC7" s="124">
        <f t="shared" si="32"/>
        <v>0.8</v>
      </c>
      <c r="BD7" s="276">
        <f t="shared" si="33"/>
        <v>15</v>
      </c>
      <c r="BE7" s="45">
        <f>BD7</f>
        <v>15</v>
      </c>
      <c r="BF7" s="159">
        <v>3</v>
      </c>
      <c r="BG7" s="139">
        <f t="shared" si="11"/>
        <v>0.2</v>
      </c>
      <c r="BH7" s="98">
        <v>12</v>
      </c>
      <c r="BI7" s="160">
        <f t="shared" si="34"/>
        <v>0.8</v>
      </c>
      <c r="BJ7" s="302">
        <f t="shared" si="35"/>
        <v>15</v>
      </c>
      <c r="BK7" s="361">
        <f>BJ7</f>
        <v>15</v>
      </c>
      <c r="BL7" s="281">
        <v>3</v>
      </c>
      <c r="BM7" s="121">
        <f t="shared" si="12"/>
        <v>0.3</v>
      </c>
      <c r="BN7" s="283">
        <v>7</v>
      </c>
      <c r="BO7" s="124">
        <f t="shared" si="13"/>
        <v>0.7</v>
      </c>
      <c r="BP7" s="276">
        <f t="shared" si="36"/>
        <v>10</v>
      </c>
      <c r="BQ7" s="45">
        <f t="shared" ref="BQ7:BQ9" si="45">BP7</f>
        <v>10</v>
      </c>
      <c r="BR7" s="159"/>
      <c r="BS7" s="139">
        <f t="shared" si="14"/>
        <v>0</v>
      </c>
      <c r="BT7" s="98"/>
      <c r="BU7" s="160">
        <f t="shared" si="15"/>
        <v>0</v>
      </c>
      <c r="BV7" s="131">
        <f t="shared" si="37"/>
        <v>0</v>
      </c>
      <c r="BW7" s="45">
        <f>BV7</f>
        <v>0</v>
      </c>
      <c r="BX7" s="281"/>
      <c r="BY7" s="121">
        <f t="shared" si="16"/>
        <v>0</v>
      </c>
      <c r="BZ7" s="283"/>
      <c r="CA7" s="124">
        <f t="shared" si="38"/>
        <v>0</v>
      </c>
      <c r="CB7" s="276">
        <f t="shared" si="39"/>
        <v>0</v>
      </c>
      <c r="CC7" s="45">
        <f t="shared" ref="CC7" si="46">CB7</f>
        <v>0</v>
      </c>
      <c r="CD7" s="200">
        <f t="shared" si="40"/>
        <v>-5</v>
      </c>
      <c r="CE7" s="201">
        <f t="shared" si="41"/>
        <v>-5</v>
      </c>
      <c r="CF7" s="200">
        <f t="shared" si="42"/>
        <v>-5</v>
      </c>
      <c r="CG7" s="201">
        <f t="shared" si="43"/>
        <v>-5</v>
      </c>
    </row>
    <row r="8" spans="1:86" s="17" customFormat="1" ht="16.5" customHeight="1" x14ac:dyDescent="0.2">
      <c r="A8" s="460"/>
      <c r="B8" s="284" t="s">
        <v>34</v>
      </c>
      <c r="C8" s="109" t="s">
        <v>36</v>
      </c>
      <c r="D8" s="259">
        <v>0</v>
      </c>
      <c r="E8" s="139">
        <f t="shared" si="18"/>
        <v>0</v>
      </c>
      <c r="F8" s="262">
        <v>0</v>
      </c>
      <c r="G8" s="160">
        <f t="shared" si="19"/>
        <v>0</v>
      </c>
      <c r="H8" s="276">
        <f t="shared" si="20"/>
        <v>0</v>
      </c>
      <c r="I8" s="332">
        <f>H8*0.32</f>
        <v>0</v>
      </c>
      <c r="J8" s="75">
        <v>0</v>
      </c>
      <c r="K8" s="121">
        <f t="shared" si="21"/>
        <v>0</v>
      </c>
      <c r="L8" s="74">
        <v>0</v>
      </c>
      <c r="M8" s="124">
        <f t="shared" si="22"/>
        <v>0</v>
      </c>
      <c r="N8" s="302">
        <f t="shared" si="23"/>
        <v>0</v>
      </c>
      <c r="O8" s="332">
        <f>N8*0.32</f>
        <v>0</v>
      </c>
      <c r="P8" s="281">
        <v>0</v>
      </c>
      <c r="Q8" s="139">
        <f t="shared" si="0"/>
        <v>0</v>
      </c>
      <c r="R8" s="283">
        <v>0</v>
      </c>
      <c r="S8" s="160">
        <f t="shared" si="1"/>
        <v>0</v>
      </c>
      <c r="T8" s="276">
        <f t="shared" si="24"/>
        <v>0</v>
      </c>
      <c r="U8" s="332">
        <f>T8*0.32</f>
        <v>0</v>
      </c>
      <c r="V8" s="161">
        <v>0</v>
      </c>
      <c r="W8" s="139">
        <f t="shared" si="2"/>
        <v>0</v>
      </c>
      <c r="X8" s="98">
        <v>0</v>
      </c>
      <c r="Y8" s="160">
        <f t="shared" si="3"/>
        <v>0</v>
      </c>
      <c r="Z8" s="302">
        <f t="shared" si="25"/>
        <v>0</v>
      </c>
      <c r="AA8" s="332">
        <f>Z8*0.32</f>
        <v>0</v>
      </c>
      <c r="AB8" s="281">
        <v>0</v>
      </c>
      <c r="AC8" s="121">
        <f t="shared" si="4"/>
        <v>0</v>
      </c>
      <c r="AD8" s="283">
        <v>0</v>
      </c>
      <c r="AE8" s="124">
        <f t="shared" si="5"/>
        <v>0</v>
      </c>
      <c r="AF8" s="276">
        <f t="shared" si="26"/>
        <v>0</v>
      </c>
      <c r="AG8" s="332">
        <f>AF8*0.32</f>
        <v>0</v>
      </c>
      <c r="AH8" s="161">
        <v>0</v>
      </c>
      <c r="AI8" s="121">
        <f t="shared" si="6"/>
        <v>0</v>
      </c>
      <c r="AJ8" s="74">
        <v>0</v>
      </c>
      <c r="AK8" s="124">
        <f t="shared" si="7"/>
        <v>0</v>
      </c>
      <c r="AL8" s="302">
        <f t="shared" si="27"/>
        <v>0</v>
      </c>
      <c r="AM8" s="361">
        <f>AL8*0.32</f>
        <v>0</v>
      </c>
      <c r="AN8" s="281">
        <v>0</v>
      </c>
      <c r="AO8" s="121">
        <f t="shared" si="8"/>
        <v>0</v>
      </c>
      <c r="AP8" s="283">
        <v>0</v>
      </c>
      <c r="AQ8" s="124">
        <f t="shared" si="28"/>
        <v>0</v>
      </c>
      <c r="AR8" s="276">
        <f t="shared" si="29"/>
        <v>0</v>
      </c>
      <c r="AS8" s="45">
        <f>AR8*0.32</f>
        <v>0</v>
      </c>
      <c r="AT8" s="159">
        <v>0</v>
      </c>
      <c r="AU8" s="139">
        <f t="shared" si="9"/>
        <v>0</v>
      </c>
      <c r="AV8" s="98">
        <v>0</v>
      </c>
      <c r="AW8" s="160">
        <f t="shared" si="30"/>
        <v>0</v>
      </c>
      <c r="AX8" s="302">
        <f t="shared" si="31"/>
        <v>0</v>
      </c>
      <c r="AY8" s="361">
        <f>AX8*0.32</f>
        <v>0</v>
      </c>
      <c r="AZ8" s="281">
        <v>0</v>
      </c>
      <c r="BA8" s="121">
        <f t="shared" si="10"/>
        <v>0</v>
      </c>
      <c r="BB8" s="283">
        <v>0</v>
      </c>
      <c r="BC8" s="124">
        <f t="shared" si="32"/>
        <v>0</v>
      </c>
      <c r="BD8" s="276">
        <f t="shared" si="33"/>
        <v>0</v>
      </c>
      <c r="BE8" s="45">
        <f>BD8*0.32</f>
        <v>0</v>
      </c>
      <c r="BF8" s="159">
        <v>0</v>
      </c>
      <c r="BG8" s="139">
        <f t="shared" si="11"/>
        <v>0</v>
      </c>
      <c r="BH8" s="98">
        <v>0</v>
      </c>
      <c r="BI8" s="160">
        <f t="shared" si="34"/>
        <v>0</v>
      </c>
      <c r="BJ8" s="302">
        <f t="shared" si="35"/>
        <v>0</v>
      </c>
      <c r="BK8" s="361">
        <f>BJ8*0.32</f>
        <v>0</v>
      </c>
      <c r="BL8" s="281">
        <v>0</v>
      </c>
      <c r="BM8" s="121">
        <f t="shared" si="12"/>
        <v>0</v>
      </c>
      <c r="BN8" s="283">
        <v>0</v>
      </c>
      <c r="BO8" s="124">
        <f t="shared" si="13"/>
        <v>0</v>
      </c>
      <c r="BP8" s="276">
        <f t="shared" si="36"/>
        <v>0</v>
      </c>
      <c r="BQ8" s="45">
        <f>BP8*0.32</f>
        <v>0</v>
      </c>
      <c r="BR8" s="159"/>
      <c r="BS8" s="139">
        <f t="shared" si="14"/>
        <v>0</v>
      </c>
      <c r="BT8" s="98"/>
      <c r="BU8" s="160">
        <f t="shared" si="15"/>
        <v>0</v>
      </c>
      <c r="BV8" s="131">
        <f t="shared" si="37"/>
        <v>0</v>
      </c>
      <c r="BW8" s="45">
        <f>BV8*0.32</f>
        <v>0</v>
      </c>
      <c r="BX8" s="281"/>
      <c r="BY8" s="121">
        <f t="shared" si="16"/>
        <v>0</v>
      </c>
      <c r="BZ8" s="283"/>
      <c r="CA8" s="124">
        <f t="shared" si="38"/>
        <v>0</v>
      </c>
      <c r="CB8" s="276">
        <f t="shared" si="39"/>
        <v>0</v>
      </c>
      <c r="CC8" s="45">
        <f>CB8*0.32</f>
        <v>0</v>
      </c>
      <c r="CD8" s="200">
        <f t="shared" si="40"/>
        <v>0</v>
      </c>
      <c r="CE8" s="201">
        <f t="shared" si="41"/>
        <v>0</v>
      </c>
      <c r="CF8" s="200">
        <f t="shared" si="42"/>
        <v>0</v>
      </c>
      <c r="CG8" s="201">
        <f t="shared" si="43"/>
        <v>0</v>
      </c>
    </row>
    <row r="9" spans="1:86" s="17" customFormat="1" ht="16.5" customHeight="1" x14ac:dyDescent="0.2">
      <c r="A9" s="460"/>
      <c r="B9" s="284" t="s">
        <v>35</v>
      </c>
      <c r="C9" s="109" t="s">
        <v>32</v>
      </c>
      <c r="D9" s="259">
        <v>21</v>
      </c>
      <c r="E9" s="139">
        <f t="shared" si="18"/>
        <v>0.3888888888888889</v>
      </c>
      <c r="F9" s="262">
        <v>33</v>
      </c>
      <c r="G9" s="160">
        <f t="shared" si="19"/>
        <v>0.61111111111111116</v>
      </c>
      <c r="H9" s="276">
        <f t="shared" si="20"/>
        <v>54</v>
      </c>
      <c r="I9" s="332">
        <f>H9</f>
        <v>54</v>
      </c>
      <c r="J9" s="75">
        <v>21</v>
      </c>
      <c r="K9" s="121">
        <f t="shared" si="21"/>
        <v>0.3888888888888889</v>
      </c>
      <c r="L9" s="74">
        <v>33</v>
      </c>
      <c r="M9" s="124">
        <f t="shared" si="22"/>
        <v>0.61111111111111116</v>
      </c>
      <c r="N9" s="302">
        <f t="shared" si="23"/>
        <v>54</v>
      </c>
      <c r="O9" s="332">
        <f>N9</f>
        <v>54</v>
      </c>
      <c r="P9" s="259">
        <v>20</v>
      </c>
      <c r="Q9" s="139">
        <f t="shared" si="0"/>
        <v>0.38461538461538464</v>
      </c>
      <c r="R9" s="262">
        <v>32</v>
      </c>
      <c r="S9" s="160">
        <f t="shared" si="1"/>
        <v>0.61538461538461542</v>
      </c>
      <c r="T9" s="276">
        <f t="shared" si="24"/>
        <v>52</v>
      </c>
      <c r="U9" s="332">
        <f>T9</f>
        <v>52</v>
      </c>
      <c r="V9" s="159">
        <v>20</v>
      </c>
      <c r="W9" s="139">
        <f t="shared" si="2"/>
        <v>0.38461538461538464</v>
      </c>
      <c r="X9" s="98">
        <v>32</v>
      </c>
      <c r="Y9" s="160">
        <f t="shared" si="3"/>
        <v>0.61538461538461542</v>
      </c>
      <c r="Z9" s="302">
        <f t="shared" si="25"/>
        <v>52</v>
      </c>
      <c r="AA9" s="332">
        <f>Z9</f>
        <v>52</v>
      </c>
      <c r="AB9" s="281">
        <v>20</v>
      </c>
      <c r="AC9" s="121">
        <f t="shared" si="4"/>
        <v>0.39215686274509803</v>
      </c>
      <c r="AD9" s="283">
        <v>31</v>
      </c>
      <c r="AE9" s="124">
        <f t="shared" si="5"/>
        <v>0.60784313725490191</v>
      </c>
      <c r="AF9" s="276">
        <f t="shared" si="26"/>
        <v>51</v>
      </c>
      <c r="AG9" s="332">
        <f>AF9</f>
        <v>51</v>
      </c>
      <c r="AH9" s="161">
        <v>19</v>
      </c>
      <c r="AI9" s="121">
        <f t="shared" si="6"/>
        <v>0.38</v>
      </c>
      <c r="AJ9" s="74">
        <v>31</v>
      </c>
      <c r="AK9" s="124">
        <f t="shared" si="7"/>
        <v>0.62</v>
      </c>
      <c r="AL9" s="302">
        <f t="shared" si="27"/>
        <v>50</v>
      </c>
      <c r="AM9" s="361">
        <f>AL9</f>
        <v>50</v>
      </c>
      <c r="AN9" s="281">
        <v>19</v>
      </c>
      <c r="AO9" s="121">
        <f t="shared" si="8"/>
        <v>0.38775510204081631</v>
      </c>
      <c r="AP9" s="437">
        <v>30</v>
      </c>
      <c r="AQ9" s="124">
        <f t="shared" si="28"/>
        <v>0.61224489795918369</v>
      </c>
      <c r="AR9" s="276">
        <f t="shared" si="29"/>
        <v>49</v>
      </c>
      <c r="AS9" s="45">
        <f>AR9</f>
        <v>49</v>
      </c>
      <c r="AT9" s="159">
        <v>19</v>
      </c>
      <c r="AU9" s="139">
        <f t="shared" si="9"/>
        <v>0.38775510204081631</v>
      </c>
      <c r="AV9" s="98">
        <v>30</v>
      </c>
      <c r="AW9" s="160">
        <f t="shared" si="30"/>
        <v>0.61224489795918369</v>
      </c>
      <c r="AX9" s="302">
        <f t="shared" si="31"/>
        <v>49</v>
      </c>
      <c r="AY9" s="361">
        <f>AX9</f>
        <v>49</v>
      </c>
      <c r="AZ9" s="281">
        <v>19</v>
      </c>
      <c r="BA9" s="121">
        <f t="shared" si="10"/>
        <v>0.38775510204081631</v>
      </c>
      <c r="BB9" s="283">
        <v>30</v>
      </c>
      <c r="BC9" s="124">
        <f t="shared" si="32"/>
        <v>0.61224489795918369</v>
      </c>
      <c r="BD9" s="276">
        <f t="shared" si="33"/>
        <v>49</v>
      </c>
      <c r="BE9" s="45">
        <f>BD9</f>
        <v>49</v>
      </c>
      <c r="BF9" s="159">
        <v>19</v>
      </c>
      <c r="BG9" s="139">
        <f t="shared" si="11"/>
        <v>0.38775510204081631</v>
      </c>
      <c r="BH9" s="98">
        <v>30</v>
      </c>
      <c r="BI9" s="160">
        <f t="shared" si="34"/>
        <v>0.61224489795918369</v>
      </c>
      <c r="BJ9" s="302">
        <f t="shared" si="35"/>
        <v>49</v>
      </c>
      <c r="BK9" s="361">
        <f>BJ9</f>
        <v>49</v>
      </c>
      <c r="BL9" s="281">
        <v>14</v>
      </c>
      <c r="BM9" s="121">
        <f t="shared" si="12"/>
        <v>0.33333333333333331</v>
      </c>
      <c r="BN9" s="283">
        <v>28</v>
      </c>
      <c r="BO9" s="124">
        <f t="shared" si="13"/>
        <v>0.66666666666666663</v>
      </c>
      <c r="BP9" s="276">
        <f t="shared" si="36"/>
        <v>42</v>
      </c>
      <c r="BQ9" s="45">
        <f t="shared" si="45"/>
        <v>42</v>
      </c>
      <c r="BR9" s="159"/>
      <c r="BS9" s="139">
        <f t="shared" si="14"/>
        <v>0</v>
      </c>
      <c r="BT9" s="98"/>
      <c r="BU9" s="160">
        <f t="shared" si="15"/>
        <v>0</v>
      </c>
      <c r="BV9" s="131">
        <f t="shared" si="37"/>
        <v>0</v>
      </c>
      <c r="BW9" s="45">
        <f>BV9</f>
        <v>0</v>
      </c>
      <c r="BX9" s="281"/>
      <c r="BY9" s="121">
        <f t="shared" si="16"/>
        <v>0</v>
      </c>
      <c r="BZ9" s="283"/>
      <c r="CA9" s="124">
        <f t="shared" si="38"/>
        <v>0</v>
      </c>
      <c r="CB9" s="276">
        <f t="shared" si="39"/>
        <v>0</v>
      </c>
      <c r="CC9" s="45">
        <f t="shared" ref="CC9" si="47">CB9</f>
        <v>0</v>
      </c>
      <c r="CD9" s="200">
        <f t="shared" si="40"/>
        <v>-7</v>
      </c>
      <c r="CE9" s="201">
        <f t="shared" si="41"/>
        <v>-7</v>
      </c>
      <c r="CF9" s="200">
        <f t="shared" si="42"/>
        <v>-12</v>
      </c>
      <c r="CG9" s="201">
        <f t="shared" si="43"/>
        <v>-12</v>
      </c>
    </row>
    <row r="10" spans="1:86" s="17" customFormat="1" ht="16.5" customHeight="1" thickBot="1" x14ac:dyDescent="0.25">
      <c r="A10" s="460"/>
      <c r="B10" s="284" t="s">
        <v>35</v>
      </c>
      <c r="C10" s="110" t="s">
        <v>36</v>
      </c>
      <c r="D10" s="260">
        <v>0</v>
      </c>
      <c r="E10" s="140">
        <f t="shared" si="18"/>
        <v>0</v>
      </c>
      <c r="F10" s="263">
        <v>2</v>
      </c>
      <c r="G10" s="163">
        <f t="shared" si="19"/>
        <v>1</v>
      </c>
      <c r="H10" s="277">
        <f t="shared" si="20"/>
        <v>2</v>
      </c>
      <c r="I10" s="333">
        <f>H10*0.32</f>
        <v>0.64</v>
      </c>
      <c r="J10" s="104">
        <v>0</v>
      </c>
      <c r="K10" s="122">
        <f t="shared" si="21"/>
        <v>0</v>
      </c>
      <c r="L10" s="99">
        <v>2</v>
      </c>
      <c r="M10" s="125">
        <f t="shared" si="22"/>
        <v>1</v>
      </c>
      <c r="N10" s="303">
        <f t="shared" si="23"/>
        <v>2</v>
      </c>
      <c r="O10" s="332">
        <f>N10*0.32</f>
        <v>0.64</v>
      </c>
      <c r="P10" s="260">
        <v>0</v>
      </c>
      <c r="Q10" s="140">
        <f t="shared" si="0"/>
        <v>0</v>
      </c>
      <c r="R10" s="263">
        <v>2</v>
      </c>
      <c r="S10" s="163">
        <f t="shared" si="1"/>
        <v>1</v>
      </c>
      <c r="T10" s="277">
        <f t="shared" si="24"/>
        <v>2</v>
      </c>
      <c r="U10" s="332">
        <f>T10*0.32</f>
        <v>0.64</v>
      </c>
      <c r="V10" s="162">
        <v>0</v>
      </c>
      <c r="W10" s="140">
        <f t="shared" si="2"/>
        <v>0</v>
      </c>
      <c r="X10" s="103">
        <v>2</v>
      </c>
      <c r="Y10" s="163">
        <f t="shared" si="3"/>
        <v>1</v>
      </c>
      <c r="Z10" s="303">
        <f t="shared" si="25"/>
        <v>2</v>
      </c>
      <c r="AA10" s="332">
        <f>Z10*0.32</f>
        <v>0.64</v>
      </c>
      <c r="AB10" s="315">
        <v>0</v>
      </c>
      <c r="AC10" s="122">
        <f t="shared" si="4"/>
        <v>0</v>
      </c>
      <c r="AD10" s="320">
        <v>2</v>
      </c>
      <c r="AE10" s="125">
        <f t="shared" si="5"/>
        <v>1</v>
      </c>
      <c r="AF10" s="277">
        <f t="shared" si="26"/>
        <v>2</v>
      </c>
      <c r="AG10" s="332">
        <f>AF10*0.32</f>
        <v>0.64</v>
      </c>
      <c r="AH10" s="166">
        <v>0</v>
      </c>
      <c r="AI10" s="122">
        <f t="shared" si="6"/>
        <v>0</v>
      </c>
      <c r="AJ10" s="99">
        <v>2</v>
      </c>
      <c r="AK10" s="125">
        <f t="shared" si="7"/>
        <v>1</v>
      </c>
      <c r="AL10" s="303">
        <f t="shared" si="27"/>
        <v>2</v>
      </c>
      <c r="AM10" s="361">
        <f>AL10*0.32</f>
        <v>0.64</v>
      </c>
      <c r="AN10" s="315">
        <v>0</v>
      </c>
      <c r="AO10" s="122">
        <f t="shared" si="8"/>
        <v>0</v>
      </c>
      <c r="AP10" s="320">
        <v>2</v>
      </c>
      <c r="AQ10" s="125">
        <f t="shared" si="28"/>
        <v>1</v>
      </c>
      <c r="AR10" s="277">
        <f t="shared" si="29"/>
        <v>2</v>
      </c>
      <c r="AS10" s="46">
        <f>AR10*0.32</f>
        <v>0.64</v>
      </c>
      <c r="AT10" s="162">
        <v>0</v>
      </c>
      <c r="AU10" s="140">
        <f t="shared" si="9"/>
        <v>0</v>
      </c>
      <c r="AV10" s="103">
        <v>2</v>
      </c>
      <c r="AW10" s="163">
        <f t="shared" si="30"/>
        <v>1</v>
      </c>
      <c r="AX10" s="303">
        <f t="shared" si="31"/>
        <v>2</v>
      </c>
      <c r="AY10" s="362">
        <f>AX10*0.32</f>
        <v>0.64</v>
      </c>
      <c r="AZ10" s="315">
        <v>0</v>
      </c>
      <c r="BA10" s="122">
        <f t="shared" si="10"/>
        <v>0</v>
      </c>
      <c r="BB10" s="320">
        <v>2</v>
      </c>
      <c r="BC10" s="125">
        <f t="shared" si="32"/>
        <v>1</v>
      </c>
      <c r="BD10" s="277">
        <f t="shared" si="33"/>
        <v>2</v>
      </c>
      <c r="BE10" s="46">
        <f>BD10*0.32</f>
        <v>0.64</v>
      </c>
      <c r="BF10" s="162">
        <v>0</v>
      </c>
      <c r="BG10" s="140">
        <f t="shared" si="11"/>
        <v>0</v>
      </c>
      <c r="BH10" s="103">
        <v>2</v>
      </c>
      <c r="BI10" s="163">
        <f t="shared" si="34"/>
        <v>1</v>
      </c>
      <c r="BJ10" s="303">
        <f t="shared" si="35"/>
        <v>2</v>
      </c>
      <c r="BK10" s="362">
        <f>BJ10*0.32</f>
        <v>0.64</v>
      </c>
      <c r="BL10" s="315">
        <v>0</v>
      </c>
      <c r="BM10" s="122">
        <f t="shared" si="12"/>
        <v>0</v>
      </c>
      <c r="BN10" s="320">
        <v>2</v>
      </c>
      <c r="BO10" s="125">
        <f t="shared" si="13"/>
        <v>1</v>
      </c>
      <c r="BP10" s="277">
        <f t="shared" si="36"/>
        <v>2</v>
      </c>
      <c r="BQ10" s="46">
        <f>BP10*0.32</f>
        <v>0.64</v>
      </c>
      <c r="BR10" s="162"/>
      <c r="BS10" s="140">
        <f t="shared" si="14"/>
        <v>0</v>
      </c>
      <c r="BT10" s="103"/>
      <c r="BU10" s="163">
        <f t="shared" si="15"/>
        <v>0</v>
      </c>
      <c r="BV10" s="132">
        <f t="shared" si="37"/>
        <v>0</v>
      </c>
      <c r="BW10" s="46">
        <f>BV10*0.32</f>
        <v>0</v>
      </c>
      <c r="BX10" s="315"/>
      <c r="BY10" s="122">
        <f t="shared" si="16"/>
        <v>0</v>
      </c>
      <c r="BZ10" s="320"/>
      <c r="CA10" s="125">
        <f t="shared" si="38"/>
        <v>0</v>
      </c>
      <c r="CB10" s="277">
        <f t="shared" si="39"/>
        <v>0</v>
      </c>
      <c r="CC10" s="46">
        <f>CB10*0.32</f>
        <v>0</v>
      </c>
      <c r="CD10" s="204">
        <f t="shared" si="40"/>
        <v>0</v>
      </c>
      <c r="CE10" s="205">
        <f t="shared" si="41"/>
        <v>0</v>
      </c>
      <c r="CF10" s="204">
        <f t="shared" si="42"/>
        <v>0</v>
      </c>
      <c r="CG10" s="205">
        <f t="shared" si="43"/>
        <v>0</v>
      </c>
    </row>
    <row r="11" spans="1:86" ht="16.5" customHeight="1" thickBot="1" x14ac:dyDescent="0.25">
      <c r="A11" s="461"/>
      <c r="B11" s="457" t="s">
        <v>131</v>
      </c>
      <c r="C11" s="457"/>
      <c r="D11" s="19">
        <f>SUM(D4:D10)</f>
        <v>299</v>
      </c>
      <c r="E11" s="119">
        <f t="shared" si="18"/>
        <v>0.37944162436548223</v>
      </c>
      <c r="F11" s="19">
        <f>SUM(F4:F10)</f>
        <v>489</v>
      </c>
      <c r="G11" s="119">
        <f t="shared" si="19"/>
        <v>0.62055837563451777</v>
      </c>
      <c r="H11" s="19">
        <f>SUM(H4:H10)</f>
        <v>788</v>
      </c>
      <c r="I11" s="334">
        <f>SUM(I4:I10)</f>
        <v>785.96</v>
      </c>
      <c r="J11" s="88">
        <f t="shared" ref="J11:BE11" si="48">SUM(J4:J10)</f>
        <v>299</v>
      </c>
      <c r="K11" s="133">
        <f>J11/N11</f>
        <v>0.37896070975918883</v>
      </c>
      <c r="L11" s="20">
        <f t="shared" si="48"/>
        <v>490</v>
      </c>
      <c r="M11" s="134">
        <f>L11/N11</f>
        <v>0.62103929024081117</v>
      </c>
      <c r="N11" s="19">
        <f t="shared" si="48"/>
        <v>789</v>
      </c>
      <c r="O11" s="334">
        <f t="shared" si="48"/>
        <v>786.96</v>
      </c>
      <c r="P11" s="19">
        <f t="shared" si="48"/>
        <v>297</v>
      </c>
      <c r="Q11" s="119">
        <f>P11/T11</f>
        <v>0.37786259541984735</v>
      </c>
      <c r="R11" s="19">
        <f t="shared" si="48"/>
        <v>489</v>
      </c>
      <c r="S11" s="119">
        <f>R11/T11</f>
        <v>0.62213740458015265</v>
      </c>
      <c r="T11" s="19">
        <f t="shared" si="48"/>
        <v>786</v>
      </c>
      <c r="U11" s="334">
        <f t="shared" si="48"/>
        <v>783.96</v>
      </c>
      <c r="V11" s="19">
        <f t="shared" si="48"/>
        <v>297</v>
      </c>
      <c r="W11" s="134">
        <f>V11/Z11</f>
        <v>0.37786259541984735</v>
      </c>
      <c r="X11" s="20">
        <f t="shared" si="48"/>
        <v>489</v>
      </c>
      <c r="Y11" s="134">
        <f>X11/Z11</f>
        <v>0.62213740458015265</v>
      </c>
      <c r="Z11" s="19">
        <f t="shared" si="48"/>
        <v>786</v>
      </c>
      <c r="AA11" s="334">
        <f t="shared" si="48"/>
        <v>783.96</v>
      </c>
      <c r="AB11" s="72">
        <f t="shared" si="48"/>
        <v>297</v>
      </c>
      <c r="AC11" s="135">
        <f>AB11/AF11</f>
        <v>0.37834394904458601</v>
      </c>
      <c r="AD11" s="19">
        <f t="shared" si="48"/>
        <v>488</v>
      </c>
      <c r="AE11" s="119">
        <f>AD11/AF11</f>
        <v>0.62165605095541399</v>
      </c>
      <c r="AF11" s="19">
        <f t="shared" si="48"/>
        <v>785</v>
      </c>
      <c r="AG11" s="334">
        <f t="shared" si="48"/>
        <v>782.96</v>
      </c>
      <c r="AH11" s="19">
        <f t="shared" si="48"/>
        <v>297</v>
      </c>
      <c r="AI11" s="119">
        <f>AH11/AL11</f>
        <v>0.37834394904458601</v>
      </c>
      <c r="AJ11" s="19">
        <f t="shared" si="48"/>
        <v>488</v>
      </c>
      <c r="AK11" s="119">
        <f>AJ11/AL11</f>
        <v>0.62165605095541399</v>
      </c>
      <c r="AL11" s="19">
        <f t="shared" si="48"/>
        <v>785</v>
      </c>
      <c r="AM11" s="72">
        <f t="shared" si="48"/>
        <v>782.96</v>
      </c>
      <c r="AN11" s="72">
        <f t="shared" si="48"/>
        <v>297</v>
      </c>
      <c r="AO11" s="135">
        <f t="shared" ref="AO11:AO33" si="49">AN11/AR11</f>
        <v>0.37882653061224492</v>
      </c>
      <c r="AP11" s="19">
        <f t="shared" si="48"/>
        <v>487</v>
      </c>
      <c r="AQ11" s="119">
        <f t="shared" ref="AQ11:AQ33" si="50">AP11/AR11</f>
        <v>0.62117346938775508</v>
      </c>
      <c r="AR11" s="19">
        <f t="shared" si="48"/>
        <v>784</v>
      </c>
      <c r="AS11" s="19">
        <f t="shared" si="48"/>
        <v>781.96</v>
      </c>
      <c r="AT11" s="19">
        <f t="shared" si="48"/>
        <v>297</v>
      </c>
      <c r="AU11" s="119">
        <f t="shared" ref="AU11:AU33" si="51">AT11/AX11</f>
        <v>0.37834394904458601</v>
      </c>
      <c r="AV11" s="19">
        <f t="shared" si="48"/>
        <v>488</v>
      </c>
      <c r="AW11" s="119">
        <f t="shared" ref="AW11:AW33" si="52">AV11/AX11</f>
        <v>0.62165605095541399</v>
      </c>
      <c r="AX11" s="19">
        <f t="shared" si="48"/>
        <v>785</v>
      </c>
      <c r="AY11" s="72">
        <f t="shared" si="48"/>
        <v>782.96</v>
      </c>
      <c r="AZ11" s="72">
        <f t="shared" si="48"/>
        <v>297</v>
      </c>
      <c r="BA11" s="135">
        <f t="shared" ref="BA11:BA33" si="53">AZ11/BD11</f>
        <v>0.37834394904458601</v>
      </c>
      <c r="BB11" s="19">
        <f t="shared" si="48"/>
        <v>488</v>
      </c>
      <c r="BC11" s="119">
        <f t="shared" ref="BC11:BC33" si="54">BB11/BD11</f>
        <v>0.62165605095541399</v>
      </c>
      <c r="BD11" s="19">
        <f t="shared" si="48"/>
        <v>785</v>
      </c>
      <c r="BE11" s="19">
        <f t="shared" si="48"/>
        <v>782.96</v>
      </c>
      <c r="BF11" s="19">
        <f t="shared" ref="BF11:BQ11" si="55">SUM(BF4:BF10)</f>
        <v>297</v>
      </c>
      <c r="BG11" s="119">
        <f t="shared" ref="BG11:BG33" si="56">BF11/BJ11</f>
        <v>0.37834394904458601</v>
      </c>
      <c r="BH11" s="19">
        <f t="shared" si="55"/>
        <v>488</v>
      </c>
      <c r="BI11" s="119">
        <f t="shared" ref="BI11:BI33" si="57">BH11/BJ11</f>
        <v>0.62165605095541399</v>
      </c>
      <c r="BJ11" s="19">
        <f t="shared" si="55"/>
        <v>785</v>
      </c>
      <c r="BK11" s="72">
        <f t="shared" si="55"/>
        <v>783.64</v>
      </c>
      <c r="BL11" s="72">
        <f t="shared" si="55"/>
        <v>287</v>
      </c>
      <c r="BM11" s="135">
        <f t="shared" ref="BM11:BM33" si="58">BL11/BP11</f>
        <v>0.38063660477453581</v>
      </c>
      <c r="BN11" s="19">
        <f t="shared" si="55"/>
        <v>467</v>
      </c>
      <c r="BO11" s="119">
        <f t="shared" ref="BO11:BO33" si="59">BN11/BP11</f>
        <v>0.61936339522546424</v>
      </c>
      <c r="BP11" s="19">
        <f t="shared" si="55"/>
        <v>754</v>
      </c>
      <c r="BQ11" s="19">
        <f t="shared" si="55"/>
        <v>752.64</v>
      </c>
      <c r="BR11" s="19">
        <f>SUM(BR4:BR10)</f>
        <v>0</v>
      </c>
      <c r="BS11" s="119" t="e">
        <f t="shared" ref="BS11" si="60">BR11/BV11</f>
        <v>#DIV/0!</v>
      </c>
      <c r="BT11" s="19">
        <f>SUM(BT4:BT10)</f>
        <v>0</v>
      </c>
      <c r="BU11" s="119" t="e">
        <f t="shared" ref="BU11" si="61">BT11/BV11</f>
        <v>#DIV/0!</v>
      </c>
      <c r="BV11" s="19">
        <f t="shared" ref="BV11:BX11" si="62">SUM(BV4:BV10)</f>
        <v>0</v>
      </c>
      <c r="BW11" s="19">
        <f t="shared" si="62"/>
        <v>0</v>
      </c>
      <c r="BX11" s="72">
        <f t="shared" si="62"/>
        <v>0</v>
      </c>
      <c r="BY11" s="135" t="e">
        <f t="shared" ref="BY11" si="63">BX11/CB11</f>
        <v>#DIV/0!</v>
      </c>
      <c r="BZ11" s="19">
        <f t="shared" ref="BZ11" si="64">SUM(BZ4:BZ10)</f>
        <v>0</v>
      </c>
      <c r="CA11" s="119" t="e">
        <f t="shared" ref="CA11" si="65">BZ11/CB11</f>
        <v>#DIV/0!</v>
      </c>
      <c r="CB11" s="19">
        <f t="shared" ref="CB11:CC11" si="66">SUM(CB4:CB10)</f>
        <v>0</v>
      </c>
      <c r="CC11" s="19">
        <f t="shared" si="66"/>
        <v>0</v>
      </c>
      <c r="CD11" s="9">
        <f>SUM(CD4:CD10)</f>
        <v>-31</v>
      </c>
      <c r="CE11" s="192">
        <f>SUM(CE4:CE10)</f>
        <v>-31</v>
      </c>
      <c r="CF11" s="191">
        <f>SUM(CF4:CF10)</f>
        <v>-35</v>
      </c>
      <c r="CG11" s="192">
        <f>SUM(CG4:CG10)</f>
        <v>-34.32</v>
      </c>
    </row>
    <row r="12" spans="1:86" s="17" customFormat="1" ht="16.5" customHeight="1" x14ac:dyDescent="0.2">
      <c r="A12" s="462" t="s">
        <v>130</v>
      </c>
      <c r="B12" s="6" t="s">
        <v>41</v>
      </c>
      <c r="C12" s="109" t="s">
        <v>32</v>
      </c>
      <c r="D12" s="259">
        <v>18</v>
      </c>
      <c r="E12" s="139">
        <f t="shared" ref="E12:E14" si="67">IFERROR(D12/H12,0)</f>
        <v>0.51428571428571423</v>
      </c>
      <c r="F12" s="262">
        <v>17</v>
      </c>
      <c r="G12" s="160">
        <f t="shared" ref="G12:G13" si="68">IFERROR(F12/H12,0)</f>
        <v>0.48571428571428571</v>
      </c>
      <c r="H12" s="276">
        <f t="shared" ref="H12:H13" si="69">D12+F12</f>
        <v>35</v>
      </c>
      <c r="I12" s="332">
        <f t="shared" ref="I12:I13" si="70">H12</f>
        <v>35</v>
      </c>
      <c r="J12" s="75">
        <v>18</v>
      </c>
      <c r="K12" s="121">
        <f t="shared" ref="K12:K14" si="71">IFERROR(J12/N12,0)</f>
        <v>0.51428571428571423</v>
      </c>
      <c r="L12" s="74">
        <v>17</v>
      </c>
      <c r="M12" s="124">
        <f t="shared" ref="M12:M13" si="72">IFERROR(L12/N12,0)</f>
        <v>0.48571428571428571</v>
      </c>
      <c r="N12" s="302">
        <f t="shared" ref="N12:N13" si="73">SUM(J12,L12)</f>
        <v>35</v>
      </c>
      <c r="O12" s="332">
        <f>N12</f>
        <v>35</v>
      </c>
      <c r="P12" s="259">
        <v>16</v>
      </c>
      <c r="Q12" s="139">
        <f t="shared" ref="Q12:Q14" si="74">IFERROR(P12/T12,0)</f>
        <v>0.48484848484848486</v>
      </c>
      <c r="R12" s="262">
        <v>17</v>
      </c>
      <c r="S12" s="160">
        <f t="shared" ref="S12:S13" si="75">IFERROR(R12/T12,0)</f>
        <v>0.51515151515151514</v>
      </c>
      <c r="T12" s="276">
        <f t="shared" ref="T12:T14" si="76">SUM(P12,R12)</f>
        <v>33</v>
      </c>
      <c r="U12" s="332">
        <f>T12</f>
        <v>33</v>
      </c>
      <c r="V12" s="159">
        <v>16</v>
      </c>
      <c r="W12" s="139">
        <f t="shared" ref="W12:W13" si="77">IFERROR(V12/Z12,0)</f>
        <v>0.48484848484848486</v>
      </c>
      <c r="X12" s="98">
        <v>17</v>
      </c>
      <c r="Y12" s="160">
        <f t="shared" ref="Y12:Y13" si="78">IFERROR(X12/Z12,0)</f>
        <v>0.51515151515151514</v>
      </c>
      <c r="Z12" s="305">
        <f t="shared" ref="Z12:Z13" si="79">SUM(V12,X12)</f>
        <v>33</v>
      </c>
      <c r="AA12" s="332">
        <f>Z12</f>
        <v>33</v>
      </c>
      <c r="AB12" s="281">
        <v>16</v>
      </c>
      <c r="AC12" s="121">
        <f t="shared" ref="AC12:AC13" si="80">IFERROR(AB12/AF12,0)</f>
        <v>0.5</v>
      </c>
      <c r="AD12" s="283">
        <v>16</v>
      </c>
      <c r="AE12" s="124">
        <f t="shared" ref="AE12:AE13" si="81">IFERROR(AD12/AF12,0)</f>
        <v>0.5</v>
      </c>
      <c r="AF12" s="287">
        <f t="shared" ref="AF12:AF13" si="82">SUM(AB12,AD12)</f>
        <v>32</v>
      </c>
      <c r="AG12" s="332">
        <f>AF12</f>
        <v>32</v>
      </c>
      <c r="AH12" s="161">
        <v>14</v>
      </c>
      <c r="AI12" s="121">
        <f t="shared" ref="AI12:AI13" si="83">IFERROR(AH12/AL12,0)</f>
        <v>0.46666666666666667</v>
      </c>
      <c r="AJ12" s="74">
        <v>16</v>
      </c>
      <c r="AK12" s="124">
        <f t="shared" ref="AK12:AK13" si="84">IFERROR(AJ12/AL12,0)</f>
        <v>0.53333333333333333</v>
      </c>
      <c r="AL12" s="305">
        <f t="shared" ref="AL12:AL13" si="85">SUM(AH12,AJ12)</f>
        <v>30</v>
      </c>
      <c r="AM12" s="361">
        <f>AL12</f>
        <v>30</v>
      </c>
      <c r="AN12" s="281">
        <v>14</v>
      </c>
      <c r="AO12" s="121">
        <f t="shared" ref="AO12:AO13" si="86">IFERROR(AN12/AR12,0)</f>
        <v>0.46666666666666667</v>
      </c>
      <c r="AP12" s="283">
        <v>16</v>
      </c>
      <c r="AQ12" s="124">
        <f t="shared" ref="AQ12:AQ13" si="87">IFERROR(AP12/AR12,0)</f>
        <v>0.53333333333333333</v>
      </c>
      <c r="AR12" s="287">
        <f t="shared" ref="AR12:AR13" si="88">SUM(AN12,AP12)</f>
        <v>30</v>
      </c>
      <c r="AS12" s="45">
        <f>AR12</f>
        <v>30</v>
      </c>
      <c r="AT12" s="159">
        <v>13</v>
      </c>
      <c r="AU12" s="139">
        <f t="shared" ref="AU12:AU13" si="89">IFERROR(AT12/AX12,0)</f>
        <v>0.44827586206896552</v>
      </c>
      <c r="AV12" s="98">
        <v>16</v>
      </c>
      <c r="AW12" s="160">
        <f t="shared" ref="AW12:AW13" si="90">IF(AX12=0,0,AV12/AX12)</f>
        <v>0.55172413793103448</v>
      </c>
      <c r="AX12" s="302">
        <f t="shared" ref="AX12:AX13" si="91">SUM(AT12,AV12)</f>
        <v>29</v>
      </c>
      <c r="AY12" s="361">
        <f>AX12</f>
        <v>29</v>
      </c>
      <c r="AZ12" s="281">
        <v>13</v>
      </c>
      <c r="BA12" s="121">
        <f t="shared" ref="BA12:BA13" si="92">IFERROR(AZ12/BD12,0)</f>
        <v>0.44827586206896552</v>
      </c>
      <c r="BB12" s="283">
        <v>16</v>
      </c>
      <c r="BC12" s="124">
        <f t="shared" ref="BC12:BC13" si="93">IF(BD12=0,0,BB12/BD12)</f>
        <v>0.55172413793103448</v>
      </c>
      <c r="BD12" s="287">
        <f t="shared" ref="BD12:BD13" si="94">SUM(AZ12,BB12)</f>
        <v>29</v>
      </c>
      <c r="BE12" s="106">
        <f>BD12</f>
        <v>29</v>
      </c>
      <c r="BF12" s="159">
        <v>13</v>
      </c>
      <c r="BG12" s="139">
        <f t="shared" ref="BG12:BG13" si="95">IFERROR(BF12/BJ12,0)</f>
        <v>0.44827586206896552</v>
      </c>
      <c r="BH12" s="98">
        <v>16</v>
      </c>
      <c r="BI12" s="160">
        <f t="shared" ref="BI12:BI13" si="96">IF(BJ12=0,0,BH12/BJ12)</f>
        <v>0.55172413793103448</v>
      </c>
      <c r="BJ12" s="302">
        <f t="shared" ref="BJ12:BJ13" si="97">SUM(BF12,BH12)</f>
        <v>29</v>
      </c>
      <c r="BK12" s="361">
        <f>BJ12</f>
        <v>29</v>
      </c>
      <c r="BL12" s="281">
        <v>12</v>
      </c>
      <c r="BM12" s="121">
        <f t="shared" ref="BM12:BM13" si="98">IFERROR(BL12/BP12,0)</f>
        <v>0.42857142857142855</v>
      </c>
      <c r="BN12" s="283">
        <v>16</v>
      </c>
      <c r="BO12" s="124">
        <f t="shared" ref="BO12:BO13" si="99">IF(BP12=0,0,BN12/BP12)</f>
        <v>0.5714285714285714</v>
      </c>
      <c r="BP12" s="287">
        <f t="shared" ref="BP12" si="100">SUM(BL12,BN12)</f>
        <v>28</v>
      </c>
      <c r="BQ12" s="45">
        <f>BP12</f>
        <v>28</v>
      </c>
      <c r="BR12" s="159"/>
      <c r="BS12" s="139">
        <f t="shared" ref="BS12:BS13" si="101">IFERROR(BR12/BV12,0)</f>
        <v>0</v>
      </c>
      <c r="BT12" s="98"/>
      <c r="BU12" s="160">
        <f t="shared" ref="BU12:BU13" si="102">IF(BV12=0,0,BT12/BV12)</f>
        <v>0</v>
      </c>
      <c r="BV12" s="131">
        <f t="shared" ref="BV12" si="103">SUM(BR12,BT12)</f>
        <v>0</v>
      </c>
      <c r="BW12" s="45">
        <f>BV12</f>
        <v>0</v>
      </c>
      <c r="BX12" s="281"/>
      <c r="BY12" s="121">
        <f t="shared" ref="BY12:BY13" si="104">IFERROR(BX12/CB12,0)</f>
        <v>0</v>
      </c>
      <c r="BZ12" s="283"/>
      <c r="CA12" s="124">
        <f t="shared" ref="CA12:CA13" si="105">IF(CB12=0,0,BZ12/CB12)</f>
        <v>0</v>
      </c>
      <c r="CB12" s="287">
        <f t="shared" ref="CB12:CB13" si="106">SUM(BX12,BZ12)</f>
        <v>0</v>
      </c>
      <c r="CC12" s="45">
        <f>CB12</f>
        <v>0</v>
      </c>
      <c r="CD12" s="200">
        <f t="shared" ref="CD12:CD31" si="107">BP12-BJ12</f>
        <v>-1</v>
      </c>
      <c r="CE12" s="201">
        <f t="shared" ref="CE12:CE31" si="108">BQ12-BK12</f>
        <v>-1</v>
      </c>
      <c r="CF12" s="200">
        <f t="shared" ref="CF12:CF31" si="109">BP12-N12</f>
        <v>-7</v>
      </c>
      <c r="CG12" s="201">
        <f t="shared" ref="CG12:CG31" si="110">BQ12-O12</f>
        <v>-7</v>
      </c>
    </row>
    <row r="13" spans="1:86" s="17" customFormat="1" ht="16.5" customHeight="1" x14ac:dyDescent="0.2">
      <c r="A13" s="463"/>
      <c r="B13" s="6" t="s">
        <v>42</v>
      </c>
      <c r="C13" s="109" t="s">
        <v>32</v>
      </c>
      <c r="D13" s="259">
        <v>91</v>
      </c>
      <c r="E13" s="139">
        <f t="shared" si="67"/>
        <v>0.55487804878048785</v>
      </c>
      <c r="F13" s="262">
        <v>73</v>
      </c>
      <c r="G13" s="160">
        <f t="shared" si="68"/>
        <v>0.4451219512195122</v>
      </c>
      <c r="H13" s="276">
        <f t="shared" si="69"/>
        <v>164</v>
      </c>
      <c r="I13" s="332">
        <f t="shared" si="70"/>
        <v>164</v>
      </c>
      <c r="J13" s="75">
        <v>90</v>
      </c>
      <c r="K13" s="121">
        <f t="shared" si="71"/>
        <v>0.55214723926380371</v>
      </c>
      <c r="L13" s="74">
        <v>73</v>
      </c>
      <c r="M13" s="124">
        <f t="shared" si="72"/>
        <v>0.44785276073619634</v>
      </c>
      <c r="N13" s="302">
        <f t="shared" si="73"/>
        <v>163</v>
      </c>
      <c r="O13" s="332">
        <f>N13</f>
        <v>163</v>
      </c>
      <c r="P13" s="259">
        <v>89</v>
      </c>
      <c r="Q13" s="139">
        <f t="shared" si="74"/>
        <v>0.54938271604938271</v>
      </c>
      <c r="R13" s="262">
        <v>73</v>
      </c>
      <c r="S13" s="160">
        <f t="shared" si="75"/>
        <v>0.45061728395061729</v>
      </c>
      <c r="T13" s="276">
        <f t="shared" si="76"/>
        <v>162</v>
      </c>
      <c r="U13" s="332">
        <f>T13</f>
        <v>162</v>
      </c>
      <c r="V13" s="159">
        <v>89</v>
      </c>
      <c r="W13" s="139">
        <f t="shared" si="77"/>
        <v>0.54938271604938271</v>
      </c>
      <c r="X13" s="98">
        <v>73</v>
      </c>
      <c r="Y13" s="160">
        <f t="shared" si="78"/>
        <v>0.45061728395061729</v>
      </c>
      <c r="Z13" s="305">
        <f t="shared" si="79"/>
        <v>162</v>
      </c>
      <c r="AA13" s="332">
        <f>Z13</f>
        <v>162</v>
      </c>
      <c r="AB13" s="281">
        <v>89</v>
      </c>
      <c r="AC13" s="121">
        <f t="shared" si="80"/>
        <v>0.54938271604938271</v>
      </c>
      <c r="AD13" s="283">
        <v>73</v>
      </c>
      <c r="AE13" s="124">
        <f t="shared" si="81"/>
        <v>0.45061728395061729</v>
      </c>
      <c r="AF13" s="287">
        <f t="shared" si="82"/>
        <v>162</v>
      </c>
      <c r="AG13" s="332">
        <f>AF13</f>
        <v>162</v>
      </c>
      <c r="AH13" s="161">
        <v>89</v>
      </c>
      <c r="AI13" s="121">
        <f t="shared" si="83"/>
        <v>0.54938271604938271</v>
      </c>
      <c r="AJ13" s="74">
        <v>73</v>
      </c>
      <c r="AK13" s="124">
        <f t="shared" si="84"/>
        <v>0.45061728395061729</v>
      </c>
      <c r="AL13" s="305">
        <f t="shared" si="85"/>
        <v>162</v>
      </c>
      <c r="AM13" s="361">
        <f>AL13</f>
        <v>162</v>
      </c>
      <c r="AN13" s="281">
        <v>89</v>
      </c>
      <c r="AO13" s="121">
        <f t="shared" si="86"/>
        <v>0.54938271604938271</v>
      </c>
      <c r="AP13" s="283">
        <v>73</v>
      </c>
      <c r="AQ13" s="124">
        <f t="shared" si="87"/>
        <v>0.45061728395061729</v>
      </c>
      <c r="AR13" s="287">
        <f t="shared" si="88"/>
        <v>162</v>
      </c>
      <c r="AS13" s="435">
        <f>AR13</f>
        <v>162</v>
      </c>
      <c r="AT13" s="159">
        <v>89</v>
      </c>
      <c r="AU13" s="139">
        <f t="shared" si="89"/>
        <v>0.54938271604938271</v>
      </c>
      <c r="AV13" s="98">
        <v>73</v>
      </c>
      <c r="AW13" s="160">
        <f t="shared" si="90"/>
        <v>0.45061728395061729</v>
      </c>
      <c r="AX13" s="302">
        <f t="shared" si="91"/>
        <v>162</v>
      </c>
      <c r="AY13" s="361">
        <f>AX13</f>
        <v>162</v>
      </c>
      <c r="AZ13" s="281">
        <v>89</v>
      </c>
      <c r="BA13" s="121">
        <f t="shared" si="92"/>
        <v>0.54938271604938271</v>
      </c>
      <c r="BB13" s="283">
        <v>73</v>
      </c>
      <c r="BC13" s="124">
        <f t="shared" si="93"/>
        <v>0.45061728395061729</v>
      </c>
      <c r="BD13" s="287">
        <f t="shared" si="94"/>
        <v>162</v>
      </c>
      <c r="BE13" s="106">
        <f>BD13</f>
        <v>162</v>
      </c>
      <c r="BF13" s="159">
        <v>89</v>
      </c>
      <c r="BG13" s="139">
        <f t="shared" si="95"/>
        <v>0.54938271604938271</v>
      </c>
      <c r="BH13" s="98">
        <v>73</v>
      </c>
      <c r="BI13" s="160">
        <f t="shared" si="96"/>
        <v>0.45061728395061729</v>
      </c>
      <c r="BJ13" s="302">
        <f t="shared" si="97"/>
        <v>162</v>
      </c>
      <c r="BK13" s="361">
        <f>BJ13</f>
        <v>162</v>
      </c>
      <c r="BL13" s="281">
        <v>89</v>
      </c>
      <c r="BM13" s="121">
        <f t="shared" si="98"/>
        <v>0.55279503105590067</v>
      </c>
      <c r="BN13" s="283">
        <v>72</v>
      </c>
      <c r="BO13" s="124">
        <f t="shared" si="99"/>
        <v>0.44720496894409939</v>
      </c>
      <c r="BP13" s="287">
        <f>SUM(BL13,BN13)</f>
        <v>161</v>
      </c>
      <c r="BQ13" s="45">
        <f>BP13</f>
        <v>161</v>
      </c>
      <c r="BR13" s="159"/>
      <c r="BS13" s="139">
        <f t="shared" si="101"/>
        <v>0</v>
      </c>
      <c r="BT13" s="98"/>
      <c r="BU13" s="160">
        <f t="shared" si="102"/>
        <v>0</v>
      </c>
      <c r="BV13" s="131">
        <f>SUM(BR13,BT13)</f>
        <v>0</v>
      </c>
      <c r="BW13" s="45">
        <f>BV13</f>
        <v>0</v>
      </c>
      <c r="BX13" s="281"/>
      <c r="BY13" s="121">
        <f t="shared" si="104"/>
        <v>0</v>
      </c>
      <c r="BZ13" s="283"/>
      <c r="CA13" s="124">
        <f t="shared" si="105"/>
        <v>0</v>
      </c>
      <c r="CB13" s="287">
        <f t="shared" si="106"/>
        <v>0</v>
      </c>
      <c r="CC13" s="45">
        <f>CB13</f>
        <v>0</v>
      </c>
      <c r="CD13" s="200">
        <f t="shared" si="107"/>
        <v>-1</v>
      </c>
      <c r="CE13" s="201">
        <f t="shared" si="108"/>
        <v>-1</v>
      </c>
      <c r="CF13" s="200">
        <f t="shared" si="109"/>
        <v>-2</v>
      </c>
      <c r="CG13" s="201">
        <f t="shared" si="110"/>
        <v>-2</v>
      </c>
    </row>
    <row r="14" spans="1:86" s="17" customFormat="1" ht="16.5" customHeight="1" x14ac:dyDescent="0.2">
      <c r="A14" s="463"/>
      <c r="B14" s="289" t="s">
        <v>249</v>
      </c>
      <c r="C14" s="290" t="s">
        <v>32</v>
      </c>
      <c r="D14" s="291"/>
      <c r="E14" s="292">
        <f t="shared" si="67"/>
        <v>0</v>
      </c>
      <c r="F14" s="293"/>
      <c r="G14" s="294">
        <f t="shared" ref="G14" si="111">IFERROR(F14/H14,0)</f>
        <v>0</v>
      </c>
      <c r="H14" s="295">
        <f t="shared" ref="H14" si="112">D14+F14</f>
        <v>0</v>
      </c>
      <c r="I14" s="335">
        <f t="shared" ref="I14" si="113">H14</f>
        <v>0</v>
      </c>
      <c r="J14" s="296">
        <v>0</v>
      </c>
      <c r="K14" s="297">
        <f t="shared" si="71"/>
        <v>0</v>
      </c>
      <c r="L14" s="298">
        <v>0</v>
      </c>
      <c r="M14" s="299">
        <f t="shared" ref="M14" si="114">IFERROR(L14/N14,0)</f>
        <v>0</v>
      </c>
      <c r="N14" s="304">
        <f t="shared" ref="N14" si="115">SUM(J14,L14)</f>
        <v>0</v>
      </c>
      <c r="O14" s="335">
        <f>N14</f>
        <v>0</v>
      </c>
      <c r="P14" s="291">
        <v>2</v>
      </c>
      <c r="Q14" s="292">
        <f t="shared" si="74"/>
        <v>1</v>
      </c>
      <c r="R14" s="293">
        <v>0</v>
      </c>
      <c r="S14" s="294">
        <f t="shared" ref="S14" si="116">IFERROR(R14/T14,0)</f>
        <v>0</v>
      </c>
      <c r="T14" s="295">
        <f t="shared" si="76"/>
        <v>2</v>
      </c>
      <c r="U14" s="335">
        <f>T14</f>
        <v>2</v>
      </c>
      <c r="V14" s="309">
        <v>2</v>
      </c>
      <c r="W14" s="292">
        <f t="shared" ref="W14" si="117">IFERROR(V14/Z14,0)</f>
        <v>1</v>
      </c>
      <c r="X14" s="310">
        <v>0</v>
      </c>
      <c r="Y14" s="294">
        <f t="shared" ref="Y14" si="118">IFERROR(X14/Z14,0)</f>
        <v>0</v>
      </c>
      <c r="Z14" s="304">
        <f t="shared" ref="Z14" si="119">SUM(V14,X14)</f>
        <v>2</v>
      </c>
      <c r="AA14" s="335">
        <f>Z14</f>
        <v>2</v>
      </c>
      <c r="AB14" s="316">
        <v>2</v>
      </c>
      <c r="AC14" s="297">
        <f t="shared" ref="AC14" si="120">IFERROR(AB14/AF14,0)</f>
        <v>1</v>
      </c>
      <c r="AD14" s="318">
        <v>0</v>
      </c>
      <c r="AE14" s="299">
        <f t="shared" ref="AE14" si="121">IFERROR(AD14/AF14,0)</f>
        <v>0</v>
      </c>
      <c r="AF14" s="295">
        <f t="shared" ref="AF14" si="122">SUM(AB14,AD14)</f>
        <v>2</v>
      </c>
      <c r="AG14" s="335">
        <f>AF14</f>
        <v>2</v>
      </c>
      <c r="AH14" s="365">
        <v>4</v>
      </c>
      <c r="AI14" s="297">
        <f t="shared" ref="AI14" si="123">IFERROR(AH14/AL14,0)</f>
        <v>0.5714285714285714</v>
      </c>
      <c r="AJ14" s="298">
        <v>3</v>
      </c>
      <c r="AK14" s="299">
        <f t="shared" ref="AK14" si="124">IFERROR(AJ14/AL14,0)</f>
        <v>0.42857142857142855</v>
      </c>
      <c r="AL14" s="304">
        <f t="shared" ref="AL14" si="125">SUM(AH14,AJ14)</f>
        <v>7</v>
      </c>
      <c r="AM14" s="366">
        <f>AL14</f>
        <v>7</v>
      </c>
      <c r="AN14" s="316">
        <v>4</v>
      </c>
      <c r="AO14" s="297">
        <f t="shared" ref="AO14" si="126">IFERROR(AN14/AR14,0)</f>
        <v>0.5714285714285714</v>
      </c>
      <c r="AP14" s="318">
        <v>3</v>
      </c>
      <c r="AQ14" s="299">
        <f t="shared" ref="AQ14" si="127">IFERROR(AP14/AR14,0)</f>
        <v>0.42857142857142855</v>
      </c>
      <c r="AR14" s="295">
        <f t="shared" ref="AR14" si="128">SUM(AN14,AP14)</f>
        <v>7</v>
      </c>
      <c r="AS14" s="436">
        <f>AR14</f>
        <v>7</v>
      </c>
      <c r="AT14" s="309">
        <v>5</v>
      </c>
      <c r="AU14" s="292">
        <f t="shared" ref="AU14" si="129">IFERROR(AT14/AX14,0)</f>
        <v>0.625</v>
      </c>
      <c r="AV14" s="310">
        <v>3</v>
      </c>
      <c r="AW14" s="294">
        <f t="shared" ref="AW14" si="130">IF(AX14=0,0,AV14/AX14)</f>
        <v>0.375</v>
      </c>
      <c r="AX14" s="304">
        <f t="shared" ref="AX14" si="131">SUM(AT14,AV14)</f>
        <v>8</v>
      </c>
      <c r="AY14" s="366">
        <f>AX14</f>
        <v>8</v>
      </c>
      <c r="AZ14" s="316">
        <v>5</v>
      </c>
      <c r="BA14" s="297">
        <f t="shared" ref="BA14" si="132">IFERROR(AZ14/BD14,0)</f>
        <v>0.625</v>
      </c>
      <c r="BB14" s="318">
        <v>3</v>
      </c>
      <c r="BC14" s="299">
        <f t="shared" ref="BC14" si="133">IF(BD14=0,0,BB14/BD14)</f>
        <v>0.375</v>
      </c>
      <c r="BD14" s="295">
        <f t="shared" ref="BD14" si="134">SUM(AZ14,BB14)</f>
        <v>8</v>
      </c>
      <c r="BE14" s="440">
        <f>BD14</f>
        <v>8</v>
      </c>
      <c r="BF14" s="309">
        <v>5</v>
      </c>
      <c r="BG14" s="292">
        <f t="shared" ref="BG14" si="135">IFERROR(BF14/BJ14,0)</f>
        <v>0.625</v>
      </c>
      <c r="BH14" s="310">
        <v>3</v>
      </c>
      <c r="BI14" s="294">
        <f t="shared" ref="BI14" si="136">IF(BJ14=0,0,BH14/BJ14)</f>
        <v>0.375</v>
      </c>
      <c r="BJ14" s="304">
        <f t="shared" ref="BJ14" si="137">SUM(BF14,BH14)</f>
        <v>8</v>
      </c>
      <c r="BK14" s="366">
        <f>BJ14</f>
        <v>8</v>
      </c>
      <c r="BL14" s="316">
        <v>6</v>
      </c>
      <c r="BM14" s="297">
        <f t="shared" ref="BM14" si="138">IFERROR(BL14/BP14,0)</f>
        <v>0.66666666666666663</v>
      </c>
      <c r="BN14" s="318">
        <v>3</v>
      </c>
      <c r="BO14" s="299">
        <f t="shared" ref="BO14" si="139">IF(BP14=0,0,BN14/BP14)</f>
        <v>0.33333333333333331</v>
      </c>
      <c r="BP14" s="295">
        <f>SUM(BL14,BN14)</f>
        <v>9</v>
      </c>
      <c r="BQ14" s="436">
        <f>BP14</f>
        <v>9</v>
      </c>
      <c r="BR14" s="159"/>
      <c r="BS14" s="139">
        <f t="shared" ref="BS14" si="140">IFERROR(BR14/BV14,0)</f>
        <v>0</v>
      </c>
      <c r="BT14" s="98"/>
      <c r="BU14" s="160">
        <f t="shared" ref="BU14" si="141">IF(BV14=0,0,BT14/BV14)</f>
        <v>0</v>
      </c>
      <c r="BV14" s="131">
        <f>SUM(BR14,BT14)</f>
        <v>0</v>
      </c>
      <c r="BW14" s="45">
        <f>BV14</f>
        <v>0</v>
      </c>
      <c r="BX14" s="316"/>
      <c r="BY14" s="297">
        <f t="shared" ref="BY14" si="142">IFERROR(BX14/CB14,0)</f>
        <v>0</v>
      </c>
      <c r="BZ14" s="318"/>
      <c r="CA14" s="299">
        <f t="shared" ref="CA14" si="143">IF(CB14=0,0,BZ14/CB14)</f>
        <v>0</v>
      </c>
      <c r="CB14" s="295">
        <f t="shared" ref="CB14" si="144">SUM(BX14,BZ14)</f>
        <v>0</v>
      </c>
      <c r="CC14" s="45">
        <f>CB14</f>
        <v>0</v>
      </c>
      <c r="CD14" s="200">
        <f t="shared" si="107"/>
        <v>1</v>
      </c>
      <c r="CE14" s="201">
        <f t="shared" si="108"/>
        <v>1</v>
      </c>
      <c r="CF14" s="200">
        <f t="shared" si="109"/>
        <v>9</v>
      </c>
      <c r="CG14" s="201">
        <f t="shared" si="110"/>
        <v>9</v>
      </c>
    </row>
    <row r="15" spans="1:86" s="17" customFormat="1" ht="16.5" customHeight="1" x14ac:dyDescent="0.2">
      <c r="A15" s="463"/>
      <c r="B15" s="3" t="s">
        <v>37</v>
      </c>
      <c r="C15" s="286" t="s">
        <v>36</v>
      </c>
      <c r="D15" s="258">
        <v>6</v>
      </c>
      <c r="E15" s="247">
        <f t="shared" si="18"/>
        <v>0.18181818181818182</v>
      </c>
      <c r="F15" s="261">
        <v>27</v>
      </c>
      <c r="G15" s="248">
        <f t="shared" si="19"/>
        <v>0.81818181818181823</v>
      </c>
      <c r="H15" s="287">
        <f t="shared" si="20"/>
        <v>33</v>
      </c>
      <c r="I15" s="331">
        <f>H15*0.32</f>
        <v>10.56</v>
      </c>
      <c r="J15" s="224">
        <v>6</v>
      </c>
      <c r="K15" s="174">
        <f t="shared" ref="K15:K31" si="145">IFERROR(J15/N15,0)</f>
        <v>0.18181818181818182</v>
      </c>
      <c r="L15" s="226">
        <v>27</v>
      </c>
      <c r="M15" s="288">
        <f t="shared" ref="M15:M31" si="146">IFERROR(L15/N15,0)</f>
        <v>0.81818181818181823</v>
      </c>
      <c r="N15" s="305">
        <f>SUM(J15,L15)</f>
        <v>33</v>
      </c>
      <c r="O15" s="331">
        <f>N15*0.32</f>
        <v>10.56</v>
      </c>
      <c r="P15" s="258">
        <v>6</v>
      </c>
      <c r="Q15" s="247">
        <f t="shared" ref="Q15:Q31" si="147">IFERROR(P15/T15,0)</f>
        <v>0.18181818181818182</v>
      </c>
      <c r="R15" s="261">
        <v>27</v>
      </c>
      <c r="S15" s="248">
        <f t="shared" ref="S15:S31" si="148">IFERROR(R15/T15,0)</f>
        <v>0.81818181818181823</v>
      </c>
      <c r="T15" s="287">
        <f>SUM(P15,R15)</f>
        <v>33</v>
      </c>
      <c r="U15" s="331">
        <f>T15*0.32</f>
        <v>10.56</v>
      </c>
      <c r="V15" s="307">
        <v>6</v>
      </c>
      <c r="W15" s="247">
        <f t="shared" ref="W15:W31" si="149">IFERROR(V15/Z15,0)</f>
        <v>0.1875</v>
      </c>
      <c r="X15" s="308">
        <v>26</v>
      </c>
      <c r="Y15" s="248">
        <f t="shared" ref="Y15:Y31" si="150">IFERROR(X15/Z15,0)</f>
        <v>0.8125</v>
      </c>
      <c r="Z15" s="305">
        <f>SUM(V15,X15)</f>
        <v>32</v>
      </c>
      <c r="AA15" s="331">
        <f>Z15*0.32</f>
        <v>10.24</v>
      </c>
      <c r="AB15" s="317">
        <v>6</v>
      </c>
      <c r="AC15" s="174">
        <f t="shared" ref="AC15:AC31" si="151">IFERROR(AB15/AF15,0)</f>
        <v>0.1875</v>
      </c>
      <c r="AD15" s="319">
        <v>26</v>
      </c>
      <c r="AE15" s="288">
        <f t="shared" ref="AE15:AE31" si="152">IFERROR(AD15/AF15,0)</f>
        <v>0.8125</v>
      </c>
      <c r="AF15" s="287">
        <f>SUM(AB15,AD15)</f>
        <v>32</v>
      </c>
      <c r="AG15" s="331">
        <f>AF15*0.32</f>
        <v>10.24</v>
      </c>
      <c r="AH15" s="363">
        <v>5</v>
      </c>
      <c r="AI15" s="174">
        <f t="shared" ref="AI15:AI31" si="153">IFERROR(AH15/AL15,0)</f>
        <v>0.16129032258064516</v>
      </c>
      <c r="AJ15" s="226">
        <v>26</v>
      </c>
      <c r="AK15" s="288">
        <f t="shared" ref="AK15:AK31" si="154">IFERROR(AJ15/AL15,0)</f>
        <v>0.83870967741935487</v>
      </c>
      <c r="AL15" s="305">
        <f>SUM(AH15,AJ15)</f>
        <v>31</v>
      </c>
      <c r="AM15" s="364">
        <f>AL15*0.32</f>
        <v>9.92</v>
      </c>
      <c r="AN15" s="317">
        <v>5</v>
      </c>
      <c r="AO15" s="174">
        <f t="shared" ref="AO15:AO31" si="155">IFERROR(AN15/AR15,0)</f>
        <v>0.16129032258064516</v>
      </c>
      <c r="AP15" s="319">
        <v>26</v>
      </c>
      <c r="AQ15" s="288">
        <f t="shared" ref="AQ15:AQ31" si="156">IFERROR(AP15/AR15,0)</f>
        <v>0.83870967741935487</v>
      </c>
      <c r="AR15" s="287">
        <f>SUM(AN15,AP15)</f>
        <v>31</v>
      </c>
      <c r="AS15" s="434">
        <f>AR15*0.32</f>
        <v>9.92</v>
      </c>
      <c r="AT15" s="307">
        <v>5</v>
      </c>
      <c r="AU15" s="247">
        <f t="shared" ref="AU15:AU31" si="157">IFERROR(AT15/AX15,0)</f>
        <v>0.16129032258064516</v>
      </c>
      <c r="AV15" s="308">
        <v>26</v>
      </c>
      <c r="AW15" s="248">
        <f t="shared" ref="AW15:AW31" si="158">IF(AX15=0,0,AV15/AX15)</f>
        <v>0.83870967741935487</v>
      </c>
      <c r="AX15" s="305">
        <f>SUM(AT15,AV15)</f>
        <v>31</v>
      </c>
      <c r="AY15" s="364">
        <f>AX15*0.32</f>
        <v>9.92</v>
      </c>
      <c r="AZ15" s="317">
        <v>5</v>
      </c>
      <c r="BA15" s="174">
        <f t="shared" ref="BA15:BA31" si="159">IFERROR(AZ15/BD15,0)</f>
        <v>0.16129032258064516</v>
      </c>
      <c r="BB15" s="319">
        <v>26</v>
      </c>
      <c r="BC15" s="288">
        <f t="shared" ref="BC15:BC31" si="160">IF(BD15=0,0,BB15/BD15)</f>
        <v>0.83870967741935487</v>
      </c>
      <c r="BD15" s="287">
        <f>SUM(AZ15,BB15)</f>
        <v>31</v>
      </c>
      <c r="BE15" s="439">
        <f>BD15*0.32</f>
        <v>9.92</v>
      </c>
      <c r="BF15" s="307">
        <v>5</v>
      </c>
      <c r="BG15" s="247">
        <f t="shared" ref="BG15:BG31" si="161">IFERROR(BF15/BJ15,0)</f>
        <v>0.18518518518518517</v>
      </c>
      <c r="BH15" s="308">
        <v>22</v>
      </c>
      <c r="BI15" s="248">
        <f t="shared" ref="BI15:BI31" si="162">IF(BJ15=0,0,BH15/BJ15)</f>
        <v>0.81481481481481477</v>
      </c>
      <c r="BJ15" s="305">
        <f>SUM(BF15,BH15)</f>
        <v>27</v>
      </c>
      <c r="BK15" s="364">
        <f>BJ15*0.32</f>
        <v>8.64</v>
      </c>
      <c r="BL15" s="317">
        <v>5</v>
      </c>
      <c r="BM15" s="174">
        <f t="shared" ref="BM15:BM31" si="163">IFERROR(BL15/BP15,0)</f>
        <v>0.18518518518518517</v>
      </c>
      <c r="BN15" s="319">
        <v>22</v>
      </c>
      <c r="BO15" s="288">
        <f t="shared" ref="BO15:BO31" si="164">IF(BP15=0,0,BN15/BP15)</f>
        <v>0.81481481481481477</v>
      </c>
      <c r="BP15" s="287">
        <f>SUM(BL15,BN15)</f>
        <v>27</v>
      </c>
      <c r="BQ15" s="434">
        <f>BP15*0.32</f>
        <v>8.64</v>
      </c>
      <c r="BR15" s="159"/>
      <c r="BS15" s="139">
        <f t="shared" ref="BS15:BS31" si="165">IFERROR(BR15/BV15,0)</f>
        <v>0</v>
      </c>
      <c r="BT15" s="98"/>
      <c r="BU15" s="160">
        <f t="shared" ref="BU15:BU31" si="166">IF(BV15=0,0,BT15/BV15)</f>
        <v>0</v>
      </c>
      <c r="BV15" s="131">
        <f>SUM(BR15,BT15)</f>
        <v>0</v>
      </c>
      <c r="BW15" s="45">
        <f>BV15*0.32</f>
        <v>0</v>
      </c>
      <c r="BX15" s="317"/>
      <c r="BY15" s="174">
        <f t="shared" ref="BY15:BY31" si="167">IFERROR(BX15/CB15,0)</f>
        <v>0</v>
      </c>
      <c r="BZ15" s="319"/>
      <c r="CA15" s="288">
        <f t="shared" ref="CA15:CA31" si="168">IF(CB15=0,0,BZ15/CB15)</f>
        <v>0</v>
      </c>
      <c r="CB15" s="287">
        <f>SUM(BX15,BZ15)</f>
        <v>0</v>
      </c>
      <c r="CC15" s="45">
        <f>CB15*0.32</f>
        <v>0</v>
      </c>
      <c r="CD15" s="202">
        <f t="shared" si="107"/>
        <v>0</v>
      </c>
      <c r="CE15" s="203">
        <f t="shared" si="108"/>
        <v>0</v>
      </c>
      <c r="CF15" s="202">
        <f t="shared" si="109"/>
        <v>-6</v>
      </c>
      <c r="CG15" s="203">
        <f t="shared" si="110"/>
        <v>-1.92</v>
      </c>
    </row>
    <row r="16" spans="1:86" s="17" customFormat="1" ht="16.5" customHeight="1" x14ac:dyDescent="0.2">
      <c r="A16" s="463"/>
      <c r="B16" s="6" t="s">
        <v>37</v>
      </c>
      <c r="C16" s="109" t="s">
        <v>38</v>
      </c>
      <c r="D16" s="259">
        <v>4</v>
      </c>
      <c r="E16" s="139">
        <f t="shared" si="18"/>
        <v>0.13333333333333333</v>
      </c>
      <c r="F16" s="262">
        <v>26</v>
      </c>
      <c r="G16" s="160">
        <f t="shared" si="19"/>
        <v>0.8666666666666667</v>
      </c>
      <c r="H16" s="276">
        <f t="shared" si="20"/>
        <v>30</v>
      </c>
      <c r="I16" s="332">
        <f>H16*0.27</f>
        <v>8.1000000000000014</v>
      </c>
      <c r="J16" s="75">
        <v>4</v>
      </c>
      <c r="K16" s="121">
        <f t="shared" si="145"/>
        <v>0.13333333333333333</v>
      </c>
      <c r="L16" s="74">
        <v>26</v>
      </c>
      <c r="M16" s="124">
        <f t="shared" si="146"/>
        <v>0.8666666666666667</v>
      </c>
      <c r="N16" s="302">
        <f t="shared" ref="N16:N31" si="169">SUM(J16,L16)</f>
        <v>30</v>
      </c>
      <c r="O16" s="332">
        <f>N16*0.27</f>
        <v>8.1000000000000014</v>
      </c>
      <c r="P16" s="259">
        <v>4</v>
      </c>
      <c r="Q16" s="139">
        <f t="shared" si="147"/>
        <v>0.13333333333333333</v>
      </c>
      <c r="R16" s="262">
        <v>26</v>
      </c>
      <c r="S16" s="160">
        <f t="shared" si="148"/>
        <v>0.8666666666666667</v>
      </c>
      <c r="T16" s="276">
        <f t="shared" ref="T16:T31" si="170">SUM(P16,R16)</f>
        <v>30</v>
      </c>
      <c r="U16" s="332">
        <f>T16*0.27</f>
        <v>8.1000000000000014</v>
      </c>
      <c r="V16" s="159">
        <v>4</v>
      </c>
      <c r="W16" s="139">
        <f t="shared" si="149"/>
        <v>0.13333333333333333</v>
      </c>
      <c r="X16" s="98">
        <v>26</v>
      </c>
      <c r="Y16" s="160">
        <f t="shared" si="150"/>
        <v>0.8666666666666667</v>
      </c>
      <c r="Z16" s="305">
        <f t="shared" ref="Z16:Z31" si="171">SUM(V16,X16)</f>
        <v>30</v>
      </c>
      <c r="AA16" s="332">
        <f>Z16*0.27</f>
        <v>8.1000000000000014</v>
      </c>
      <c r="AB16" s="281">
        <v>4</v>
      </c>
      <c r="AC16" s="121">
        <f t="shared" si="151"/>
        <v>0.13333333333333333</v>
      </c>
      <c r="AD16" s="283">
        <v>26</v>
      </c>
      <c r="AE16" s="124">
        <f t="shared" si="152"/>
        <v>0.8666666666666667</v>
      </c>
      <c r="AF16" s="287">
        <f t="shared" ref="AF16:AF31" si="172">SUM(AB16,AD16)</f>
        <v>30</v>
      </c>
      <c r="AG16" s="332">
        <f>AF16*0.27</f>
        <v>8.1000000000000014</v>
      </c>
      <c r="AH16" s="161">
        <v>4</v>
      </c>
      <c r="AI16" s="121">
        <f t="shared" si="153"/>
        <v>0.13333333333333333</v>
      </c>
      <c r="AJ16" s="74">
        <v>26</v>
      </c>
      <c r="AK16" s="124">
        <f t="shared" si="154"/>
        <v>0.8666666666666667</v>
      </c>
      <c r="AL16" s="305">
        <f t="shared" ref="AL16:AL31" si="173">SUM(AH16,AJ16)</f>
        <v>30</v>
      </c>
      <c r="AM16" s="361">
        <f>AL16*0.27</f>
        <v>8.1000000000000014</v>
      </c>
      <c r="AN16" s="281">
        <v>4</v>
      </c>
      <c r="AO16" s="121">
        <f t="shared" si="155"/>
        <v>0.13333333333333333</v>
      </c>
      <c r="AP16" s="283">
        <v>26</v>
      </c>
      <c r="AQ16" s="124">
        <f t="shared" si="156"/>
        <v>0.8666666666666667</v>
      </c>
      <c r="AR16" s="287">
        <f t="shared" ref="AR16:AR31" si="174">SUM(AN16,AP16)</f>
        <v>30</v>
      </c>
      <c r="AS16" s="45">
        <f>AR16*0.27</f>
        <v>8.1000000000000014</v>
      </c>
      <c r="AT16" s="159">
        <v>4</v>
      </c>
      <c r="AU16" s="139">
        <f t="shared" si="157"/>
        <v>0.13333333333333333</v>
      </c>
      <c r="AV16" s="98">
        <v>26</v>
      </c>
      <c r="AW16" s="160">
        <f t="shared" si="158"/>
        <v>0.8666666666666667</v>
      </c>
      <c r="AX16" s="302">
        <f t="shared" ref="AX16:AX31" si="175">SUM(AT16,AV16)</f>
        <v>30</v>
      </c>
      <c r="AY16" s="361">
        <f>AX16*0.27</f>
        <v>8.1000000000000014</v>
      </c>
      <c r="AZ16" s="281">
        <v>4</v>
      </c>
      <c r="BA16" s="121">
        <f t="shared" si="159"/>
        <v>0.13333333333333333</v>
      </c>
      <c r="BB16" s="283">
        <v>26</v>
      </c>
      <c r="BC16" s="124">
        <f t="shared" si="160"/>
        <v>0.8666666666666667</v>
      </c>
      <c r="BD16" s="287">
        <f t="shared" ref="BD16:BD31" si="176">SUM(AZ16,BB16)</f>
        <v>30</v>
      </c>
      <c r="BE16" s="106">
        <f>BD16*0.27</f>
        <v>8.1000000000000014</v>
      </c>
      <c r="BF16" s="159">
        <v>4</v>
      </c>
      <c r="BG16" s="139">
        <f t="shared" si="161"/>
        <v>0.14285714285714285</v>
      </c>
      <c r="BH16" s="98">
        <v>24</v>
      </c>
      <c r="BI16" s="160">
        <f t="shared" si="162"/>
        <v>0.8571428571428571</v>
      </c>
      <c r="BJ16" s="302">
        <f t="shared" ref="BJ16:BJ31" si="177">SUM(BF16,BH16)</f>
        <v>28</v>
      </c>
      <c r="BK16" s="361">
        <f>BJ16*0.27</f>
        <v>7.5600000000000005</v>
      </c>
      <c r="BL16" s="281">
        <v>3</v>
      </c>
      <c r="BM16" s="121">
        <f t="shared" si="163"/>
        <v>0.10714285714285714</v>
      </c>
      <c r="BN16" s="283">
        <v>25</v>
      </c>
      <c r="BO16" s="124">
        <f t="shared" si="164"/>
        <v>0.8928571428571429</v>
      </c>
      <c r="BP16" s="287">
        <f t="shared" ref="BP16:BP31" si="178">SUM(BL16,BN16)</f>
        <v>28</v>
      </c>
      <c r="BQ16" s="45">
        <f>BP16*0.27</f>
        <v>7.5600000000000005</v>
      </c>
      <c r="BR16" s="159"/>
      <c r="BS16" s="139">
        <f t="shared" si="165"/>
        <v>0</v>
      </c>
      <c r="BT16" s="98"/>
      <c r="BU16" s="160">
        <f t="shared" si="166"/>
        <v>0</v>
      </c>
      <c r="BV16" s="131">
        <f t="shared" ref="BV16:BV31" si="179">SUM(BR16,BT16)</f>
        <v>0</v>
      </c>
      <c r="BW16" s="45">
        <f>BV16*0.27</f>
        <v>0</v>
      </c>
      <c r="BX16" s="281"/>
      <c r="BY16" s="121">
        <f t="shared" si="167"/>
        <v>0</v>
      </c>
      <c r="BZ16" s="283"/>
      <c r="CA16" s="124">
        <f t="shared" si="168"/>
        <v>0</v>
      </c>
      <c r="CB16" s="287">
        <f t="shared" ref="CB16:CB31" si="180">SUM(BX16,BZ16)</f>
        <v>0</v>
      </c>
      <c r="CC16" s="45">
        <f>CB16*0.27</f>
        <v>0</v>
      </c>
      <c r="CD16" s="200">
        <f t="shared" si="107"/>
        <v>0</v>
      </c>
      <c r="CE16" s="201">
        <f t="shared" si="108"/>
        <v>0</v>
      </c>
      <c r="CF16" s="200">
        <f t="shared" si="109"/>
        <v>-2</v>
      </c>
      <c r="CG16" s="201">
        <f t="shared" si="110"/>
        <v>-0.54000000000000092</v>
      </c>
    </row>
    <row r="17" spans="1:85" s="17" customFormat="1" ht="16.5" customHeight="1" x14ac:dyDescent="0.2">
      <c r="A17" s="463"/>
      <c r="B17" s="6" t="s">
        <v>37</v>
      </c>
      <c r="C17" s="109" t="s">
        <v>39</v>
      </c>
      <c r="D17" s="259">
        <v>7</v>
      </c>
      <c r="E17" s="139">
        <f t="shared" si="18"/>
        <v>0.17948717948717949</v>
      </c>
      <c r="F17" s="262">
        <v>32</v>
      </c>
      <c r="G17" s="160">
        <f t="shared" si="19"/>
        <v>0.82051282051282048</v>
      </c>
      <c r="H17" s="276">
        <f t="shared" si="20"/>
        <v>39</v>
      </c>
      <c r="I17" s="332">
        <f>H17*0.22</f>
        <v>8.58</v>
      </c>
      <c r="J17" s="75">
        <v>7</v>
      </c>
      <c r="K17" s="121">
        <f t="shared" si="145"/>
        <v>0.17948717948717949</v>
      </c>
      <c r="L17" s="74">
        <v>32</v>
      </c>
      <c r="M17" s="124">
        <f t="shared" si="146"/>
        <v>0.82051282051282048</v>
      </c>
      <c r="N17" s="302">
        <f t="shared" si="169"/>
        <v>39</v>
      </c>
      <c r="O17" s="332">
        <f>N17*0.22</f>
        <v>8.58</v>
      </c>
      <c r="P17" s="259">
        <v>7</v>
      </c>
      <c r="Q17" s="139">
        <f t="shared" si="147"/>
        <v>0.17499999999999999</v>
      </c>
      <c r="R17" s="262">
        <v>33</v>
      </c>
      <c r="S17" s="160">
        <f t="shared" si="148"/>
        <v>0.82499999999999996</v>
      </c>
      <c r="T17" s="276">
        <f t="shared" si="170"/>
        <v>40</v>
      </c>
      <c r="U17" s="332">
        <f>T17*0.22</f>
        <v>8.8000000000000007</v>
      </c>
      <c r="V17" s="159">
        <v>7</v>
      </c>
      <c r="W17" s="139">
        <f t="shared" si="149"/>
        <v>0.17499999999999999</v>
      </c>
      <c r="X17" s="98">
        <v>33</v>
      </c>
      <c r="Y17" s="160">
        <f t="shared" si="150"/>
        <v>0.82499999999999996</v>
      </c>
      <c r="Z17" s="305">
        <f t="shared" si="171"/>
        <v>40</v>
      </c>
      <c r="AA17" s="332">
        <f>Z17*0.22</f>
        <v>8.8000000000000007</v>
      </c>
      <c r="AB17" s="281">
        <v>7</v>
      </c>
      <c r="AC17" s="121">
        <f t="shared" si="151"/>
        <v>0.17499999999999999</v>
      </c>
      <c r="AD17" s="283">
        <v>33</v>
      </c>
      <c r="AE17" s="124">
        <f t="shared" si="152"/>
        <v>0.82499999999999996</v>
      </c>
      <c r="AF17" s="287">
        <f t="shared" si="172"/>
        <v>40</v>
      </c>
      <c r="AG17" s="332">
        <f>AF17*0.22</f>
        <v>8.8000000000000007</v>
      </c>
      <c r="AH17" s="161">
        <v>7</v>
      </c>
      <c r="AI17" s="121">
        <f t="shared" si="153"/>
        <v>0.17948717948717949</v>
      </c>
      <c r="AJ17" s="74">
        <v>32</v>
      </c>
      <c r="AK17" s="124">
        <f t="shared" si="154"/>
        <v>0.82051282051282048</v>
      </c>
      <c r="AL17" s="305">
        <f t="shared" si="173"/>
        <v>39</v>
      </c>
      <c r="AM17" s="361">
        <f>AL17*0.22</f>
        <v>8.58</v>
      </c>
      <c r="AN17" s="281">
        <v>7</v>
      </c>
      <c r="AO17" s="121">
        <f t="shared" si="155"/>
        <v>0.17948717948717949</v>
      </c>
      <c r="AP17" s="283">
        <v>32</v>
      </c>
      <c r="AQ17" s="124">
        <f t="shared" si="156"/>
        <v>0.82051282051282048</v>
      </c>
      <c r="AR17" s="287">
        <f t="shared" si="174"/>
        <v>39</v>
      </c>
      <c r="AS17" s="45">
        <f>AR17*0.22</f>
        <v>8.58</v>
      </c>
      <c r="AT17" s="159">
        <v>7</v>
      </c>
      <c r="AU17" s="139">
        <f t="shared" si="157"/>
        <v>0.17948717948717949</v>
      </c>
      <c r="AV17" s="98">
        <v>32</v>
      </c>
      <c r="AW17" s="160">
        <f t="shared" si="158"/>
        <v>0.82051282051282048</v>
      </c>
      <c r="AX17" s="302">
        <f t="shared" si="175"/>
        <v>39</v>
      </c>
      <c r="AY17" s="361">
        <f>AX17*0.22</f>
        <v>8.58</v>
      </c>
      <c r="AZ17" s="281">
        <v>7</v>
      </c>
      <c r="BA17" s="121">
        <f t="shared" si="159"/>
        <v>0.18421052631578946</v>
      </c>
      <c r="BB17" s="283">
        <v>31</v>
      </c>
      <c r="BC17" s="124">
        <f t="shared" si="160"/>
        <v>0.81578947368421051</v>
      </c>
      <c r="BD17" s="287">
        <f t="shared" si="176"/>
        <v>38</v>
      </c>
      <c r="BE17" s="106">
        <f>BD17*0.22</f>
        <v>8.36</v>
      </c>
      <c r="BF17" s="159">
        <v>7</v>
      </c>
      <c r="BG17" s="139">
        <f t="shared" si="161"/>
        <v>0.19444444444444445</v>
      </c>
      <c r="BH17" s="98">
        <v>29</v>
      </c>
      <c r="BI17" s="160">
        <f t="shared" si="162"/>
        <v>0.80555555555555558</v>
      </c>
      <c r="BJ17" s="302">
        <f t="shared" si="177"/>
        <v>36</v>
      </c>
      <c r="BK17" s="361">
        <f>BJ17*0.22</f>
        <v>7.92</v>
      </c>
      <c r="BL17" s="281">
        <v>7</v>
      </c>
      <c r="BM17" s="121">
        <f t="shared" si="163"/>
        <v>0.1891891891891892</v>
      </c>
      <c r="BN17" s="283">
        <v>30</v>
      </c>
      <c r="BO17" s="124">
        <f t="shared" si="164"/>
        <v>0.81081081081081086</v>
      </c>
      <c r="BP17" s="287">
        <f t="shared" si="178"/>
        <v>37</v>
      </c>
      <c r="BQ17" s="45">
        <f>BP17*0.22</f>
        <v>8.14</v>
      </c>
      <c r="BR17" s="159"/>
      <c r="BS17" s="139">
        <f t="shared" si="165"/>
        <v>0</v>
      </c>
      <c r="BT17" s="98"/>
      <c r="BU17" s="160">
        <f t="shared" si="166"/>
        <v>0</v>
      </c>
      <c r="BV17" s="131">
        <f t="shared" si="179"/>
        <v>0</v>
      </c>
      <c r="BW17" s="45">
        <f>BV17*0.22</f>
        <v>0</v>
      </c>
      <c r="BX17" s="281"/>
      <c r="BY17" s="121">
        <f t="shared" si="167"/>
        <v>0</v>
      </c>
      <c r="BZ17" s="283"/>
      <c r="CA17" s="124">
        <f t="shared" si="168"/>
        <v>0</v>
      </c>
      <c r="CB17" s="287">
        <f t="shared" si="180"/>
        <v>0</v>
      </c>
      <c r="CC17" s="45">
        <f>CB17*0.22</f>
        <v>0</v>
      </c>
      <c r="CD17" s="200">
        <f t="shared" si="107"/>
        <v>1</v>
      </c>
      <c r="CE17" s="201">
        <f t="shared" si="108"/>
        <v>0.22000000000000064</v>
      </c>
      <c r="CF17" s="200">
        <f t="shared" si="109"/>
        <v>-2</v>
      </c>
      <c r="CG17" s="201">
        <f t="shared" si="110"/>
        <v>-0.4399999999999995</v>
      </c>
    </row>
    <row r="18" spans="1:85" s="17" customFormat="1" ht="16.5" customHeight="1" x14ac:dyDescent="0.2">
      <c r="A18" s="463"/>
      <c r="B18" s="6" t="s">
        <v>37</v>
      </c>
      <c r="C18" s="109" t="s">
        <v>40</v>
      </c>
      <c r="D18" s="259">
        <v>7</v>
      </c>
      <c r="E18" s="139">
        <f t="shared" si="18"/>
        <v>0.28000000000000003</v>
      </c>
      <c r="F18" s="262">
        <v>18</v>
      </c>
      <c r="G18" s="160">
        <f t="shared" si="19"/>
        <v>0.72</v>
      </c>
      <c r="H18" s="276">
        <f t="shared" si="20"/>
        <v>25</v>
      </c>
      <c r="I18" s="332">
        <f>H18*0.16</f>
        <v>4</v>
      </c>
      <c r="J18" s="75">
        <v>7</v>
      </c>
      <c r="K18" s="121">
        <f t="shared" si="145"/>
        <v>0.28000000000000003</v>
      </c>
      <c r="L18" s="74">
        <v>18</v>
      </c>
      <c r="M18" s="124">
        <f t="shared" si="146"/>
        <v>0.72</v>
      </c>
      <c r="N18" s="302">
        <f t="shared" si="169"/>
        <v>25</v>
      </c>
      <c r="O18" s="332">
        <f>N18*0.16</f>
        <v>4</v>
      </c>
      <c r="P18" s="259">
        <v>8</v>
      </c>
      <c r="Q18" s="139">
        <f t="shared" si="147"/>
        <v>0.2857142857142857</v>
      </c>
      <c r="R18" s="262">
        <v>20</v>
      </c>
      <c r="S18" s="160">
        <f t="shared" si="148"/>
        <v>0.7142857142857143</v>
      </c>
      <c r="T18" s="276">
        <f t="shared" si="170"/>
        <v>28</v>
      </c>
      <c r="U18" s="332">
        <f>T18*0.16</f>
        <v>4.4800000000000004</v>
      </c>
      <c r="V18" s="159">
        <v>8</v>
      </c>
      <c r="W18" s="139">
        <f t="shared" si="149"/>
        <v>0.2857142857142857</v>
      </c>
      <c r="X18" s="98">
        <v>20</v>
      </c>
      <c r="Y18" s="160">
        <f t="shared" si="150"/>
        <v>0.7142857142857143</v>
      </c>
      <c r="Z18" s="305">
        <f t="shared" si="171"/>
        <v>28</v>
      </c>
      <c r="AA18" s="332">
        <f>Z18*0.16</f>
        <v>4.4800000000000004</v>
      </c>
      <c r="AB18" s="281">
        <v>8</v>
      </c>
      <c r="AC18" s="121">
        <f t="shared" si="151"/>
        <v>0.2857142857142857</v>
      </c>
      <c r="AD18" s="283">
        <v>20</v>
      </c>
      <c r="AE18" s="124">
        <f t="shared" si="152"/>
        <v>0.7142857142857143</v>
      </c>
      <c r="AF18" s="287">
        <f t="shared" si="172"/>
        <v>28</v>
      </c>
      <c r="AG18" s="332">
        <f>AF18*0.16</f>
        <v>4.4800000000000004</v>
      </c>
      <c r="AH18" s="161">
        <v>9</v>
      </c>
      <c r="AI18" s="121">
        <f t="shared" si="153"/>
        <v>0.3</v>
      </c>
      <c r="AJ18" s="74">
        <v>21</v>
      </c>
      <c r="AK18" s="124">
        <f t="shared" si="154"/>
        <v>0.7</v>
      </c>
      <c r="AL18" s="305">
        <f t="shared" si="173"/>
        <v>30</v>
      </c>
      <c r="AM18" s="361">
        <f>AL18*0.16</f>
        <v>4.8</v>
      </c>
      <c r="AN18" s="281">
        <v>9</v>
      </c>
      <c r="AO18" s="121">
        <f t="shared" si="155"/>
        <v>0.3</v>
      </c>
      <c r="AP18" s="283">
        <v>21</v>
      </c>
      <c r="AQ18" s="124">
        <f t="shared" si="156"/>
        <v>0.7</v>
      </c>
      <c r="AR18" s="287">
        <f t="shared" si="174"/>
        <v>30</v>
      </c>
      <c r="AS18" s="45">
        <f>AR18*0.16</f>
        <v>4.8</v>
      </c>
      <c r="AT18" s="159">
        <v>9</v>
      </c>
      <c r="AU18" s="139">
        <f t="shared" si="157"/>
        <v>0.31034482758620691</v>
      </c>
      <c r="AV18" s="98">
        <v>20</v>
      </c>
      <c r="AW18" s="160">
        <f t="shared" si="158"/>
        <v>0.68965517241379315</v>
      </c>
      <c r="AX18" s="302">
        <f t="shared" si="175"/>
        <v>29</v>
      </c>
      <c r="AY18" s="361">
        <f>AX18*0.16</f>
        <v>4.6399999999999997</v>
      </c>
      <c r="AZ18" s="281">
        <v>8</v>
      </c>
      <c r="BA18" s="121">
        <f t="shared" si="159"/>
        <v>0.32</v>
      </c>
      <c r="BB18" s="283">
        <v>17</v>
      </c>
      <c r="BC18" s="124">
        <f t="shared" si="160"/>
        <v>0.68</v>
      </c>
      <c r="BD18" s="287">
        <f t="shared" si="176"/>
        <v>25</v>
      </c>
      <c r="BE18" s="106">
        <f>BD18*0.16</f>
        <v>4</v>
      </c>
      <c r="BF18" s="159">
        <v>7</v>
      </c>
      <c r="BG18" s="139">
        <f t="shared" si="161"/>
        <v>0.26923076923076922</v>
      </c>
      <c r="BH18" s="98">
        <v>19</v>
      </c>
      <c r="BI18" s="160">
        <f t="shared" si="162"/>
        <v>0.73076923076923073</v>
      </c>
      <c r="BJ18" s="302">
        <f t="shared" si="177"/>
        <v>26</v>
      </c>
      <c r="BK18" s="361">
        <f>BJ18*0.16</f>
        <v>4.16</v>
      </c>
      <c r="BL18" s="281">
        <v>7</v>
      </c>
      <c r="BM18" s="121">
        <f t="shared" si="163"/>
        <v>0.26923076923076922</v>
      </c>
      <c r="BN18" s="283">
        <v>19</v>
      </c>
      <c r="BO18" s="124">
        <f t="shared" si="164"/>
        <v>0.73076923076923073</v>
      </c>
      <c r="BP18" s="287">
        <f t="shared" si="178"/>
        <v>26</v>
      </c>
      <c r="BQ18" s="45">
        <f>BP18*0.16</f>
        <v>4.16</v>
      </c>
      <c r="BR18" s="159"/>
      <c r="BS18" s="139">
        <f t="shared" si="165"/>
        <v>0</v>
      </c>
      <c r="BT18" s="98"/>
      <c r="BU18" s="160">
        <f t="shared" si="166"/>
        <v>0</v>
      </c>
      <c r="BV18" s="131">
        <f t="shared" si="179"/>
        <v>0</v>
      </c>
      <c r="BW18" s="45">
        <f>BV18*0.16</f>
        <v>0</v>
      </c>
      <c r="BX18" s="281"/>
      <c r="BY18" s="121">
        <f t="shared" si="167"/>
        <v>0</v>
      </c>
      <c r="BZ18" s="283"/>
      <c r="CA18" s="124">
        <f t="shared" si="168"/>
        <v>0</v>
      </c>
      <c r="CB18" s="287">
        <f t="shared" si="180"/>
        <v>0</v>
      </c>
      <c r="CC18" s="45">
        <f>CB18*0.16</f>
        <v>0</v>
      </c>
      <c r="CD18" s="200">
        <f t="shared" si="107"/>
        <v>0</v>
      </c>
      <c r="CE18" s="201">
        <f t="shared" si="108"/>
        <v>0</v>
      </c>
      <c r="CF18" s="200">
        <f t="shared" si="109"/>
        <v>1</v>
      </c>
      <c r="CG18" s="201">
        <f t="shared" si="110"/>
        <v>0.16000000000000014</v>
      </c>
    </row>
    <row r="19" spans="1:85" s="17" customFormat="1" ht="16.5" customHeight="1" x14ac:dyDescent="0.2">
      <c r="A19" s="463"/>
      <c r="B19" s="6" t="s">
        <v>37</v>
      </c>
      <c r="C19" s="109" t="s">
        <v>143</v>
      </c>
      <c r="D19" s="259">
        <v>0</v>
      </c>
      <c r="E19" s="139">
        <f t="shared" si="18"/>
        <v>0</v>
      </c>
      <c r="F19" s="262">
        <v>0</v>
      </c>
      <c r="G19" s="160">
        <f t="shared" si="19"/>
        <v>0</v>
      </c>
      <c r="H19" s="276">
        <f t="shared" si="20"/>
        <v>0</v>
      </c>
      <c r="I19" s="332">
        <f>H19*0.11</f>
        <v>0</v>
      </c>
      <c r="J19" s="75">
        <v>0</v>
      </c>
      <c r="K19" s="121">
        <f t="shared" si="145"/>
        <v>0</v>
      </c>
      <c r="L19" s="74">
        <v>0</v>
      </c>
      <c r="M19" s="124">
        <f t="shared" si="146"/>
        <v>0</v>
      </c>
      <c r="N19" s="302">
        <f t="shared" si="169"/>
        <v>0</v>
      </c>
      <c r="O19" s="332">
        <f>N19*0.11</f>
        <v>0</v>
      </c>
      <c r="P19" s="259">
        <v>0</v>
      </c>
      <c r="Q19" s="139">
        <f t="shared" si="147"/>
        <v>0</v>
      </c>
      <c r="R19" s="262">
        <v>0</v>
      </c>
      <c r="S19" s="160">
        <f t="shared" si="148"/>
        <v>0</v>
      </c>
      <c r="T19" s="276">
        <f t="shared" si="170"/>
        <v>0</v>
      </c>
      <c r="U19" s="332">
        <f>T19*0.11</f>
        <v>0</v>
      </c>
      <c r="V19" s="159">
        <v>0</v>
      </c>
      <c r="W19" s="139">
        <f t="shared" si="149"/>
        <v>0</v>
      </c>
      <c r="X19" s="98">
        <v>0</v>
      </c>
      <c r="Y19" s="160">
        <f t="shared" si="150"/>
        <v>0</v>
      </c>
      <c r="Z19" s="305">
        <f t="shared" si="171"/>
        <v>0</v>
      </c>
      <c r="AA19" s="332">
        <f>Z19*0.11</f>
        <v>0</v>
      </c>
      <c r="AB19" s="281">
        <v>0</v>
      </c>
      <c r="AC19" s="121">
        <f t="shared" si="151"/>
        <v>0</v>
      </c>
      <c r="AD19" s="283">
        <v>0</v>
      </c>
      <c r="AE19" s="124">
        <f t="shared" si="152"/>
        <v>0</v>
      </c>
      <c r="AF19" s="287">
        <f t="shared" si="172"/>
        <v>0</v>
      </c>
      <c r="AG19" s="332">
        <f>AF19*0.11</f>
        <v>0</v>
      </c>
      <c r="AH19" s="161">
        <v>0</v>
      </c>
      <c r="AI19" s="121">
        <f t="shared" si="153"/>
        <v>0</v>
      </c>
      <c r="AJ19" s="74">
        <v>0</v>
      </c>
      <c r="AK19" s="124">
        <f t="shared" si="154"/>
        <v>0</v>
      </c>
      <c r="AL19" s="305">
        <f t="shared" si="173"/>
        <v>0</v>
      </c>
      <c r="AM19" s="361">
        <f>AL19*0.11</f>
        <v>0</v>
      </c>
      <c r="AN19" s="281">
        <v>0</v>
      </c>
      <c r="AO19" s="121">
        <f t="shared" si="155"/>
        <v>0</v>
      </c>
      <c r="AP19" s="283">
        <v>0</v>
      </c>
      <c r="AQ19" s="124">
        <f t="shared" si="156"/>
        <v>0</v>
      </c>
      <c r="AR19" s="287">
        <f t="shared" si="174"/>
        <v>0</v>
      </c>
      <c r="AS19" s="45">
        <f>AR19*0.11</f>
        <v>0</v>
      </c>
      <c r="AT19" s="159">
        <v>0</v>
      </c>
      <c r="AU19" s="139">
        <f t="shared" si="157"/>
        <v>0</v>
      </c>
      <c r="AV19" s="98">
        <v>0</v>
      </c>
      <c r="AW19" s="160">
        <f t="shared" si="158"/>
        <v>0</v>
      </c>
      <c r="AX19" s="302">
        <f t="shared" si="175"/>
        <v>0</v>
      </c>
      <c r="AY19" s="361">
        <f>AX19*0.11</f>
        <v>0</v>
      </c>
      <c r="AZ19" s="281">
        <v>0</v>
      </c>
      <c r="BA19" s="121">
        <f t="shared" si="159"/>
        <v>0</v>
      </c>
      <c r="BB19" s="283">
        <v>0</v>
      </c>
      <c r="BC19" s="124">
        <f t="shared" si="160"/>
        <v>0</v>
      </c>
      <c r="BD19" s="287">
        <f t="shared" si="176"/>
        <v>0</v>
      </c>
      <c r="BE19" s="106">
        <f>BD19*0.11</f>
        <v>0</v>
      </c>
      <c r="BF19" s="159">
        <v>0</v>
      </c>
      <c r="BG19" s="139">
        <f t="shared" si="161"/>
        <v>0</v>
      </c>
      <c r="BH19" s="98">
        <v>0</v>
      </c>
      <c r="BI19" s="160">
        <f t="shared" si="162"/>
        <v>0</v>
      </c>
      <c r="BJ19" s="302">
        <f t="shared" si="177"/>
        <v>0</v>
      </c>
      <c r="BK19" s="361">
        <f>BJ19*0.11</f>
        <v>0</v>
      </c>
      <c r="BL19" s="281">
        <v>0</v>
      </c>
      <c r="BM19" s="121">
        <f t="shared" si="163"/>
        <v>0</v>
      </c>
      <c r="BN19" s="283">
        <v>0</v>
      </c>
      <c r="BO19" s="124">
        <f t="shared" si="164"/>
        <v>0</v>
      </c>
      <c r="BP19" s="287">
        <f t="shared" si="178"/>
        <v>0</v>
      </c>
      <c r="BQ19" s="45">
        <f>BP19*0.11</f>
        <v>0</v>
      </c>
      <c r="BR19" s="159"/>
      <c r="BS19" s="139">
        <f t="shared" si="165"/>
        <v>0</v>
      </c>
      <c r="BT19" s="98"/>
      <c r="BU19" s="160">
        <f t="shared" si="166"/>
        <v>0</v>
      </c>
      <c r="BV19" s="131">
        <f t="shared" si="179"/>
        <v>0</v>
      </c>
      <c r="BW19" s="45">
        <f>BV19*0.11</f>
        <v>0</v>
      </c>
      <c r="BX19" s="281"/>
      <c r="BY19" s="121">
        <f t="shared" si="167"/>
        <v>0</v>
      </c>
      <c r="BZ19" s="283"/>
      <c r="CA19" s="124">
        <f t="shared" si="168"/>
        <v>0</v>
      </c>
      <c r="CB19" s="287">
        <f t="shared" si="180"/>
        <v>0</v>
      </c>
      <c r="CC19" s="45">
        <f>CB19*0.11</f>
        <v>0</v>
      </c>
      <c r="CD19" s="200">
        <f t="shared" si="107"/>
        <v>0</v>
      </c>
      <c r="CE19" s="201">
        <f t="shared" si="108"/>
        <v>0</v>
      </c>
      <c r="CF19" s="200">
        <f t="shared" si="109"/>
        <v>0</v>
      </c>
      <c r="CG19" s="201">
        <f t="shared" si="110"/>
        <v>0</v>
      </c>
    </row>
    <row r="20" spans="1:85" s="17" customFormat="1" ht="16.5" customHeight="1" x14ac:dyDescent="0.2">
      <c r="A20" s="463"/>
      <c r="B20" s="6" t="s">
        <v>111</v>
      </c>
      <c r="C20" s="109" t="s">
        <v>32</v>
      </c>
      <c r="D20" s="259">
        <v>3</v>
      </c>
      <c r="E20" s="139">
        <f t="shared" si="18"/>
        <v>1</v>
      </c>
      <c r="F20" s="262">
        <v>0</v>
      </c>
      <c r="G20" s="160">
        <f t="shared" si="19"/>
        <v>0</v>
      </c>
      <c r="H20" s="276">
        <f t="shared" si="20"/>
        <v>3</v>
      </c>
      <c r="I20" s="332">
        <f t="shared" ref="I20:I22" si="181">H20</f>
        <v>3</v>
      </c>
      <c r="J20" s="75">
        <v>3</v>
      </c>
      <c r="K20" s="121">
        <f t="shared" si="145"/>
        <v>1</v>
      </c>
      <c r="L20" s="74">
        <v>0</v>
      </c>
      <c r="M20" s="124">
        <f t="shared" si="146"/>
        <v>0</v>
      </c>
      <c r="N20" s="302">
        <f t="shared" si="169"/>
        <v>3</v>
      </c>
      <c r="O20" s="332">
        <f>N20</f>
        <v>3</v>
      </c>
      <c r="P20" s="259">
        <v>3</v>
      </c>
      <c r="Q20" s="139">
        <f t="shared" si="147"/>
        <v>1</v>
      </c>
      <c r="R20" s="262">
        <v>0</v>
      </c>
      <c r="S20" s="160">
        <f t="shared" si="148"/>
        <v>0</v>
      </c>
      <c r="T20" s="276">
        <f t="shared" si="170"/>
        <v>3</v>
      </c>
      <c r="U20" s="332">
        <f>T20</f>
        <v>3</v>
      </c>
      <c r="V20" s="159">
        <v>3</v>
      </c>
      <c r="W20" s="139">
        <f t="shared" si="149"/>
        <v>1</v>
      </c>
      <c r="X20" s="98">
        <v>0</v>
      </c>
      <c r="Y20" s="160">
        <f t="shared" si="150"/>
        <v>0</v>
      </c>
      <c r="Z20" s="305">
        <f t="shared" si="171"/>
        <v>3</v>
      </c>
      <c r="AA20" s="332">
        <f>Z20</f>
        <v>3</v>
      </c>
      <c r="AB20" s="281">
        <v>3</v>
      </c>
      <c r="AC20" s="121">
        <f t="shared" si="151"/>
        <v>1</v>
      </c>
      <c r="AD20" s="283">
        <v>0</v>
      </c>
      <c r="AE20" s="124">
        <f t="shared" si="152"/>
        <v>0</v>
      </c>
      <c r="AF20" s="287">
        <f t="shared" si="172"/>
        <v>3</v>
      </c>
      <c r="AG20" s="332">
        <f>AF20</f>
        <v>3</v>
      </c>
      <c r="AH20" s="146">
        <v>3</v>
      </c>
      <c r="AI20" s="121">
        <f t="shared" si="153"/>
        <v>1</v>
      </c>
      <c r="AJ20" s="77">
        <v>0</v>
      </c>
      <c r="AK20" s="124">
        <f t="shared" si="154"/>
        <v>0</v>
      </c>
      <c r="AL20" s="305">
        <f t="shared" si="173"/>
        <v>3</v>
      </c>
      <c r="AM20" s="361">
        <f>AL20</f>
        <v>3</v>
      </c>
      <c r="AN20" s="281">
        <v>3</v>
      </c>
      <c r="AO20" s="121">
        <f t="shared" si="155"/>
        <v>1</v>
      </c>
      <c r="AP20" s="283">
        <v>0</v>
      </c>
      <c r="AQ20" s="124">
        <f t="shared" si="156"/>
        <v>0</v>
      </c>
      <c r="AR20" s="287">
        <f t="shared" si="174"/>
        <v>3</v>
      </c>
      <c r="AS20" s="45">
        <f>AR20</f>
        <v>3</v>
      </c>
      <c r="AT20" s="159">
        <v>3</v>
      </c>
      <c r="AU20" s="139">
        <f t="shared" si="157"/>
        <v>1</v>
      </c>
      <c r="AV20" s="98">
        <v>0</v>
      </c>
      <c r="AW20" s="160">
        <f t="shared" si="158"/>
        <v>0</v>
      </c>
      <c r="AX20" s="302">
        <f t="shared" si="175"/>
        <v>3</v>
      </c>
      <c r="AY20" s="361">
        <f>AX20</f>
        <v>3</v>
      </c>
      <c r="AZ20" s="281">
        <v>3</v>
      </c>
      <c r="BA20" s="121">
        <f t="shared" si="159"/>
        <v>1</v>
      </c>
      <c r="BB20" s="283">
        <v>0</v>
      </c>
      <c r="BC20" s="124">
        <f t="shared" si="160"/>
        <v>0</v>
      </c>
      <c r="BD20" s="287">
        <f t="shared" si="176"/>
        <v>3</v>
      </c>
      <c r="BE20" s="106">
        <f>BD20</f>
        <v>3</v>
      </c>
      <c r="BF20" s="159">
        <v>3</v>
      </c>
      <c r="BG20" s="139">
        <f t="shared" si="161"/>
        <v>1</v>
      </c>
      <c r="BH20" s="98">
        <v>0</v>
      </c>
      <c r="BI20" s="160">
        <f t="shared" si="162"/>
        <v>0</v>
      </c>
      <c r="BJ20" s="302">
        <f t="shared" si="177"/>
        <v>3</v>
      </c>
      <c r="BK20" s="361">
        <f>BJ20</f>
        <v>3</v>
      </c>
      <c r="BL20" s="281">
        <v>3</v>
      </c>
      <c r="BM20" s="121">
        <f t="shared" si="163"/>
        <v>1</v>
      </c>
      <c r="BN20" s="283">
        <v>0</v>
      </c>
      <c r="BO20" s="124">
        <f t="shared" si="164"/>
        <v>0</v>
      </c>
      <c r="BP20" s="287">
        <f t="shared" si="178"/>
        <v>3</v>
      </c>
      <c r="BQ20" s="45">
        <f>BP20</f>
        <v>3</v>
      </c>
      <c r="BR20" s="159"/>
      <c r="BS20" s="139">
        <f t="shared" si="165"/>
        <v>0</v>
      </c>
      <c r="BT20" s="98"/>
      <c r="BU20" s="160">
        <f t="shared" si="166"/>
        <v>0</v>
      </c>
      <c r="BV20" s="131">
        <f t="shared" si="179"/>
        <v>0</v>
      </c>
      <c r="BW20" s="45">
        <f>BV20</f>
        <v>0</v>
      </c>
      <c r="BX20" s="281"/>
      <c r="BY20" s="121">
        <f t="shared" si="167"/>
        <v>0</v>
      </c>
      <c r="BZ20" s="283"/>
      <c r="CA20" s="124">
        <f t="shared" si="168"/>
        <v>0</v>
      </c>
      <c r="CB20" s="287">
        <f t="shared" si="180"/>
        <v>0</v>
      </c>
      <c r="CC20" s="45">
        <f>CB20</f>
        <v>0</v>
      </c>
      <c r="CD20" s="200">
        <f t="shared" si="107"/>
        <v>0</v>
      </c>
      <c r="CE20" s="201">
        <f t="shared" si="108"/>
        <v>0</v>
      </c>
      <c r="CF20" s="200">
        <f t="shared" si="109"/>
        <v>0</v>
      </c>
      <c r="CG20" s="201">
        <f t="shared" si="110"/>
        <v>0</v>
      </c>
    </row>
    <row r="21" spans="1:85" s="17" customFormat="1" ht="16.5" customHeight="1" x14ac:dyDescent="0.2">
      <c r="A21" s="463"/>
      <c r="B21" s="6" t="s">
        <v>43</v>
      </c>
      <c r="C21" s="109" t="s">
        <v>32</v>
      </c>
      <c r="D21" s="259">
        <v>87</v>
      </c>
      <c r="E21" s="139">
        <f t="shared" si="18"/>
        <v>0.49152542372881358</v>
      </c>
      <c r="F21" s="262">
        <v>90</v>
      </c>
      <c r="G21" s="160">
        <f t="shared" si="19"/>
        <v>0.50847457627118642</v>
      </c>
      <c r="H21" s="276">
        <f t="shared" si="20"/>
        <v>177</v>
      </c>
      <c r="I21" s="332">
        <f t="shared" si="181"/>
        <v>177</v>
      </c>
      <c r="J21" s="75">
        <v>87</v>
      </c>
      <c r="K21" s="121">
        <f t="shared" si="145"/>
        <v>0.4887640449438202</v>
      </c>
      <c r="L21" s="74">
        <v>91</v>
      </c>
      <c r="M21" s="124">
        <f t="shared" si="146"/>
        <v>0.5112359550561798</v>
      </c>
      <c r="N21" s="302">
        <f t="shared" si="169"/>
        <v>178</v>
      </c>
      <c r="O21" s="332">
        <f>N21</f>
        <v>178</v>
      </c>
      <c r="P21" s="259">
        <v>90</v>
      </c>
      <c r="Q21" s="139">
        <f t="shared" si="147"/>
        <v>0.48128342245989303</v>
      </c>
      <c r="R21" s="262">
        <v>97</v>
      </c>
      <c r="S21" s="160">
        <f t="shared" si="148"/>
        <v>0.51871657754010692</v>
      </c>
      <c r="T21" s="276">
        <f t="shared" si="170"/>
        <v>187</v>
      </c>
      <c r="U21" s="332">
        <f>T21</f>
        <v>187</v>
      </c>
      <c r="V21" s="159">
        <v>89</v>
      </c>
      <c r="W21" s="139">
        <f t="shared" si="149"/>
        <v>0.47593582887700536</v>
      </c>
      <c r="X21" s="98">
        <v>98</v>
      </c>
      <c r="Y21" s="160">
        <f t="shared" si="150"/>
        <v>0.52406417112299464</v>
      </c>
      <c r="Z21" s="305">
        <f t="shared" si="171"/>
        <v>187</v>
      </c>
      <c r="AA21" s="332">
        <f>Z21</f>
        <v>187</v>
      </c>
      <c r="AB21" s="281">
        <v>92</v>
      </c>
      <c r="AC21" s="121">
        <f t="shared" si="151"/>
        <v>0.47916666666666669</v>
      </c>
      <c r="AD21" s="283">
        <v>100</v>
      </c>
      <c r="AE21" s="124">
        <f t="shared" si="152"/>
        <v>0.52083333333333337</v>
      </c>
      <c r="AF21" s="287">
        <f t="shared" si="172"/>
        <v>192</v>
      </c>
      <c r="AG21" s="332">
        <f>AF21</f>
        <v>192</v>
      </c>
      <c r="AH21" s="161">
        <v>93</v>
      </c>
      <c r="AI21" s="121">
        <f t="shared" si="153"/>
        <v>0.4720812182741117</v>
      </c>
      <c r="AJ21" s="74">
        <v>104</v>
      </c>
      <c r="AK21" s="124">
        <f t="shared" si="154"/>
        <v>0.52791878172588835</v>
      </c>
      <c r="AL21" s="305">
        <f t="shared" si="173"/>
        <v>197</v>
      </c>
      <c r="AM21" s="361">
        <f>AL21</f>
        <v>197</v>
      </c>
      <c r="AN21" s="281">
        <v>93</v>
      </c>
      <c r="AO21" s="121">
        <f t="shared" si="155"/>
        <v>0.46500000000000002</v>
      </c>
      <c r="AP21" s="283">
        <v>107</v>
      </c>
      <c r="AQ21" s="124">
        <f t="shared" si="156"/>
        <v>0.53500000000000003</v>
      </c>
      <c r="AR21" s="287">
        <f>SUM(AN21,AP21)</f>
        <v>200</v>
      </c>
      <c r="AS21" s="45">
        <f>AR21</f>
        <v>200</v>
      </c>
      <c r="AT21" s="159">
        <v>93</v>
      </c>
      <c r="AU21" s="139">
        <f t="shared" si="157"/>
        <v>0.46500000000000002</v>
      </c>
      <c r="AV21" s="98">
        <v>107</v>
      </c>
      <c r="AW21" s="160">
        <f t="shared" si="158"/>
        <v>0.53500000000000003</v>
      </c>
      <c r="AX21" s="302">
        <f t="shared" si="175"/>
        <v>200</v>
      </c>
      <c r="AY21" s="361">
        <f>AX21</f>
        <v>200</v>
      </c>
      <c r="AZ21" s="281">
        <v>93</v>
      </c>
      <c r="BA21" s="121">
        <f t="shared" si="159"/>
        <v>0.46500000000000002</v>
      </c>
      <c r="BB21" s="283">
        <v>107</v>
      </c>
      <c r="BC21" s="124">
        <f t="shared" si="160"/>
        <v>0.53500000000000003</v>
      </c>
      <c r="BD21" s="287">
        <f t="shared" si="176"/>
        <v>200</v>
      </c>
      <c r="BE21" s="106">
        <f>BD21</f>
        <v>200</v>
      </c>
      <c r="BF21" s="159">
        <v>100</v>
      </c>
      <c r="BG21" s="139">
        <f t="shared" si="161"/>
        <v>0.46948356807511737</v>
      </c>
      <c r="BH21" s="98">
        <v>113</v>
      </c>
      <c r="BI21" s="160">
        <f t="shared" si="162"/>
        <v>0.53051643192488263</v>
      </c>
      <c r="BJ21" s="302">
        <f t="shared" si="177"/>
        <v>213</v>
      </c>
      <c r="BK21" s="361">
        <f>BJ21</f>
        <v>213</v>
      </c>
      <c r="BL21" s="281">
        <v>100</v>
      </c>
      <c r="BM21" s="121">
        <f t="shared" si="163"/>
        <v>0.46948356807511737</v>
      </c>
      <c r="BN21" s="283">
        <v>113</v>
      </c>
      <c r="BO21" s="124">
        <f t="shared" si="164"/>
        <v>0.53051643192488263</v>
      </c>
      <c r="BP21" s="287">
        <f t="shared" si="178"/>
        <v>213</v>
      </c>
      <c r="BQ21" s="45">
        <f>BP21</f>
        <v>213</v>
      </c>
      <c r="BR21" s="159"/>
      <c r="BS21" s="139">
        <f t="shared" si="165"/>
        <v>0</v>
      </c>
      <c r="BT21" s="98"/>
      <c r="BU21" s="160">
        <f t="shared" si="166"/>
        <v>0</v>
      </c>
      <c r="BV21" s="131">
        <f t="shared" si="179"/>
        <v>0</v>
      </c>
      <c r="BW21" s="45">
        <f>BV21</f>
        <v>0</v>
      </c>
      <c r="BX21" s="281"/>
      <c r="BY21" s="121">
        <f t="shared" si="167"/>
        <v>0</v>
      </c>
      <c r="BZ21" s="283"/>
      <c r="CA21" s="124">
        <f t="shared" si="168"/>
        <v>0</v>
      </c>
      <c r="CB21" s="287">
        <f t="shared" si="180"/>
        <v>0</v>
      </c>
      <c r="CC21" s="45">
        <f>CB21</f>
        <v>0</v>
      </c>
      <c r="CD21" s="200">
        <f t="shared" si="107"/>
        <v>0</v>
      </c>
      <c r="CE21" s="201">
        <f t="shared" si="108"/>
        <v>0</v>
      </c>
      <c r="CF21" s="200">
        <f t="shared" si="109"/>
        <v>35</v>
      </c>
      <c r="CG21" s="201">
        <f t="shared" si="110"/>
        <v>35</v>
      </c>
    </row>
    <row r="22" spans="1:85" s="17" customFormat="1" ht="16.5" customHeight="1" x14ac:dyDescent="0.2">
      <c r="A22" s="463"/>
      <c r="B22" s="6" t="s">
        <v>44</v>
      </c>
      <c r="C22" s="109" t="s">
        <v>32</v>
      </c>
      <c r="D22" s="259">
        <v>0</v>
      </c>
      <c r="E22" s="139">
        <f t="shared" si="18"/>
        <v>0</v>
      </c>
      <c r="F22" s="262">
        <v>0</v>
      </c>
      <c r="G22" s="160">
        <f t="shared" si="19"/>
        <v>0</v>
      </c>
      <c r="H22" s="276">
        <f t="shared" si="20"/>
        <v>0</v>
      </c>
      <c r="I22" s="332">
        <f t="shared" si="181"/>
        <v>0</v>
      </c>
      <c r="J22" s="75">
        <v>0</v>
      </c>
      <c r="K22" s="121">
        <f t="shared" si="145"/>
        <v>0</v>
      </c>
      <c r="L22" s="74">
        <v>0</v>
      </c>
      <c r="M22" s="124">
        <f t="shared" si="146"/>
        <v>0</v>
      </c>
      <c r="N22" s="302">
        <f t="shared" si="169"/>
        <v>0</v>
      </c>
      <c r="O22" s="332">
        <f>N22</f>
        <v>0</v>
      </c>
      <c r="P22" s="259">
        <v>0</v>
      </c>
      <c r="Q22" s="139">
        <f t="shared" si="147"/>
        <v>0</v>
      </c>
      <c r="R22" s="262">
        <v>0</v>
      </c>
      <c r="S22" s="160">
        <f t="shared" si="148"/>
        <v>0</v>
      </c>
      <c r="T22" s="276">
        <f t="shared" si="170"/>
        <v>0</v>
      </c>
      <c r="U22" s="332">
        <f>T22</f>
        <v>0</v>
      </c>
      <c r="V22" s="159">
        <v>0</v>
      </c>
      <c r="W22" s="139">
        <f t="shared" si="149"/>
        <v>0</v>
      </c>
      <c r="X22" s="98">
        <v>0</v>
      </c>
      <c r="Y22" s="160">
        <f t="shared" si="150"/>
        <v>0</v>
      </c>
      <c r="Z22" s="305">
        <f t="shared" si="171"/>
        <v>0</v>
      </c>
      <c r="AA22" s="332">
        <f>Z22</f>
        <v>0</v>
      </c>
      <c r="AB22" s="281">
        <v>0</v>
      </c>
      <c r="AC22" s="121">
        <f t="shared" si="151"/>
        <v>0</v>
      </c>
      <c r="AD22" s="283">
        <v>0</v>
      </c>
      <c r="AE22" s="124">
        <f t="shared" si="152"/>
        <v>0</v>
      </c>
      <c r="AF22" s="287">
        <f t="shared" si="172"/>
        <v>0</v>
      </c>
      <c r="AG22" s="332">
        <f>AF22</f>
        <v>0</v>
      </c>
      <c r="AH22" s="161">
        <v>0</v>
      </c>
      <c r="AI22" s="121">
        <f t="shared" si="153"/>
        <v>0</v>
      </c>
      <c r="AJ22" s="74">
        <v>0</v>
      </c>
      <c r="AK22" s="124">
        <f t="shared" si="154"/>
        <v>0</v>
      </c>
      <c r="AL22" s="305">
        <f t="shared" si="173"/>
        <v>0</v>
      </c>
      <c r="AM22" s="361">
        <f>AL22</f>
        <v>0</v>
      </c>
      <c r="AN22" s="281">
        <v>0</v>
      </c>
      <c r="AO22" s="121">
        <f t="shared" si="155"/>
        <v>0</v>
      </c>
      <c r="AP22" s="283">
        <v>0</v>
      </c>
      <c r="AQ22" s="124">
        <f t="shared" si="156"/>
        <v>0</v>
      </c>
      <c r="AR22" s="287">
        <f t="shared" si="174"/>
        <v>0</v>
      </c>
      <c r="AS22" s="45">
        <f>AR22</f>
        <v>0</v>
      </c>
      <c r="AT22" s="159">
        <v>0</v>
      </c>
      <c r="AU22" s="139">
        <f t="shared" si="157"/>
        <v>0</v>
      </c>
      <c r="AV22" s="98">
        <v>0</v>
      </c>
      <c r="AW22" s="160">
        <f t="shared" si="158"/>
        <v>0</v>
      </c>
      <c r="AX22" s="302">
        <f t="shared" si="175"/>
        <v>0</v>
      </c>
      <c r="AY22" s="361">
        <f>AX22</f>
        <v>0</v>
      </c>
      <c r="AZ22" s="281">
        <v>0</v>
      </c>
      <c r="BA22" s="121">
        <f t="shared" si="159"/>
        <v>0</v>
      </c>
      <c r="BB22" s="283">
        <v>0</v>
      </c>
      <c r="BC22" s="124">
        <f t="shared" si="160"/>
        <v>0</v>
      </c>
      <c r="BD22" s="287">
        <f t="shared" si="176"/>
        <v>0</v>
      </c>
      <c r="BE22" s="106">
        <f>BD22</f>
        <v>0</v>
      </c>
      <c r="BF22" s="159">
        <v>0</v>
      </c>
      <c r="BG22" s="139">
        <f t="shared" si="161"/>
        <v>0</v>
      </c>
      <c r="BH22" s="98">
        <v>0</v>
      </c>
      <c r="BI22" s="160">
        <f t="shared" si="162"/>
        <v>0</v>
      </c>
      <c r="BJ22" s="302">
        <f t="shared" si="177"/>
        <v>0</v>
      </c>
      <c r="BK22" s="361">
        <f>BJ22</f>
        <v>0</v>
      </c>
      <c r="BL22" s="281">
        <v>0</v>
      </c>
      <c r="BM22" s="121">
        <f t="shared" si="163"/>
        <v>0</v>
      </c>
      <c r="BN22" s="283">
        <v>0</v>
      </c>
      <c r="BO22" s="124">
        <f t="shared" si="164"/>
        <v>0</v>
      </c>
      <c r="BP22" s="287">
        <f t="shared" si="178"/>
        <v>0</v>
      </c>
      <c r="BQ22" s="45">
        <f>BP22</f>
        <v>0</v>
      </c>
      <c r="BR22" s="159"/>
      <c r="BS22" s="139">
        <f t="shared" si="165"/>
        <v>0</v>
      </c>
      <c r="BT22" s="98"/>
      <c r="BU22" s="160">
        <f t="shared" si="166"/>
        <v>0</v>
      </c>
      <c r="BV22" s="131">
        <f t="shared" si="179"/>
        <v>0</v>
      </c>
      <c r="BW22" s="45">
        <f>BV22</f>
        <v>0</v>
      </c>
      <c r="BX22" s="281"/>
      <c r="BY22" s="121">
        <f t="shared" si="167"/>
        <v>0</v>
      </c>
      <c r="BZ22" s="283"/>
      <c r="CA22" s="124">
        <f t="shared" si="168"/>
        <v>0</v>
      </c>
      <c r="CB22" s="287">
        <f t="shared" si="180"/>
        <v>0</v>
      </c>
      <c r="CC22" s="45">
        <f>CB22</f>
        <v>0</v>
      </c>
      <c r="CD22" s="200">
        <f t="shared" si="107"/>
        <v>0</v>
      </c>
      <c r="CE22" s="201">
        <f t="shared" si="108"/>
        <v>0</v>
      </c>
      <c r="CF22" s="200">
        <f t="shared" si="109"/>
        <v>0</v>
      </c>
      <c r="CG22" s="201">
        <f t="shared" si="110"/>
        <v>0</v>
      </c>
    </row>
    <row r="23" spans="1:85" s="17" customFormat="1" ht="16.5" customHeight="1" x14ac:dyDescent="0.2">
      <c r="A23" s="463"/>
      <c r="B23" s="6" t="s">
        <v>45</v>
      </c>
      <c r="C23" s="109" t="s">
        <v>40</v>
      </c>
      <c r="D23" s="259">
        <v>96</v>
      </c>
      <c r="E23" s="139">
        <f t="shared" si="18"/>
        <v>0.49740932642487046</v>
      </c>
      <c r="F23" s="262">
        <v>97</v>
      </c>
      <c r="G23" s="160">
        <f t="shared" si="19"/>
        <v>0.50259067357512954</v>
      </c>
      <c r="H23" s="276">
        <f t="shared" si="20"/>
        <v>193</v>
      </c>
      <c r="I23" s="332">
        <f>H23*0.16</f>
        <v>30.88</v>
      </c>
      <c r="J23" s="75">
        <v>96</v>
      </c>
      <c r="K23" s="121">
        <f t="shared" si="145"/>
        <v>0.49740932642487046</v>
      </c>
      <c r="L23" s="74">
        <v>97</v>
      </c>
      <c r="M23" s="124">
        <f t="shared" si="146"/>
        <v>0.50259067357512954</v>
      </c>
      <c r="N23" s="302">
        <f t="shared" si="169"/>
        <v>193</v>
      </c>
      <c r="O23" s="332">
        <f>N23*0.16</f>
        <v>30.88</v>
      </c>
      <c r="P23" s="259">
        <v>102</v>
      </c>
      <c r="Q23" s="139">
        <f t="shared" si="147"/>
        <v>0.50246305418719217</v>
      </c>
      <c r="R23" s="262">
        <v>101</v>
      </c>
      <c r="S23" s="160">
        <f t="shared" si="148"/>
        <v>0.49753694581280788</v>
      </c>
      <c r="T23" s="276">
        <f t="shared" si="170"/>
        <v>203</v>
      </c>
      <c r="U23" s="332">
        <f>T23*0.16</f>
        <v>32.480000000000004</v>
      </c>
      <c r="V23" s="159">
        <v>102</v>
      </c>
      <c r="W23" s="139">
        <f t="shared" si="149"/>
        <v>0.50246305418719217</v>
      </c>
      <c r="X23" s="98">
        <v>101</v>
      </c>
      <c r="Y23" s="160">
        <f t="shared" si="150"/>
        <v>0.49753694581280788</v>
      </c>
      <c r="Z23" s="305">
        <f t="shared" si="171"/>
        <v>203</v>
      </c>
      <c r="AA23" s="332">
        <f>Z23*0.16</f>
        <v>32.480000000000004</v>
      </c>
      <c r="AB23" s="281">
        <v>101</v>
      </c>
      <c r="AC23" s="121">
        <f t="shared" si="151"/>
        <v>0.49509803921568629</v>
      </c>
      <c r="AD23" s="283">
        <v>103</v>
      </c>
      <c r="AE23" s="124">
        <f t="shared" si="152"/>
        <v>0.50490196078431371</v>
      </c>
      <c r="AF23" s="287">
        <f t="shared" si="172"/>
        <v>204</v>
      </c>
      <c r="AG23" s="332">
        <f>AF23*0.16</f>
        <v>32.64</v>
      </c>
      <c r="AH23" s="161">
        <v>67</v>
      </c>
      <c r="AI23" s="121">
        <f t="shared" si="153"/>
        <v>0.55833333333333335</v>
      </c>
      <c r="AJ23" s="74">
        <v>53</v>
      </c>
      <c r="AK23" s="124">
        <f t="shared" si="154"/>
        <v>0.44166666666666665</v>
      </c>
      <c r="AL23" s="305">
        <f t="shared" si="173"/>
        <v>120</v>
      </c>
      <c r="AM23" s="361">
        <f>AL23*0.16</f>
        <v>19.2</v>
      </c>
      <c r="AN23" s="281">
        <v>44</v>
      </c>
      <c r="AO23" s="121">
        <f t="shared" si="155"/>
        <v>0.62857142857142856</v>
      </c>
      <c r="AP23" s="283">
        <v>26</v>
      </c>
      <c r="AQ23" s="124">
        <f t="shared" si="156"/>
        <v>0.37142857142857144</v>
      </c>
      <c r="AR23" s="287">
        <f t="shared" si="174"/>
        <v>70</v>
      </c>
      <c r="AS23" s="45">
        <f>AR23*0.16</f>
        <v>11.200000000000001</v>
      </c>
      <c r="AT23" s="159">
        <v>44</v>
      </c>
      <c r="AU23" s="139">
        <f t="shared" si="157"/>
        <v>0.62857142857142856</v>
      </c>
      <c r="AV23" s="98">
        <v>26</v>
      </c>
      <c r="AW23" s="160">
        <f t="shared" si="158"/>
        <v>0.37142857142857144</v>
      </c>
      <c r="AX23" s="302">
        <f t="shared" si="175"/>
        <v>70</v>
      </c>
      <c r="AY23" s="361">
        <f>AX23*0.16</f>
        <v>11.200000000000001</v>
      </c>
      <c r="AZ23" s="281">
        <v>44</v>
      </c>
      <c r="BA23" s="121">
        <f t="shared" si="159"/>
        <v>0.62857142857142856</v>
      </c>
      <c r="BB23" s="283">
        <v>26</v>
      </c>
      <c r="BC23" s="124">
        <f t="shared" si="160"/>
        <v>0.37142857142857144</v>
      </c>
      <c r="BD23" s="287">
        <f t="shared" si="176"/>
        <v>70</v>
      </c>
      <c r="BE23" s="106">
        <f>BD23*0.16</f>
        <v>11.200000000000001</v>
      </c>
      <c r="BF23" s="159">
        <v>95</v>
      </c>
      <c r="BG23" s="139">
        <f t="shared" si="161"/>
        <v>0.54913294797687862</v>
      </c>
      <c r="BH23" s="98">
        <v>78</v>
      </c>
      <c r="BI23" s="160">
        <f t="shared" si="162"/>
        <v>0.45086705202312138</v>
      </c>
      <c r="BJ23" s="302">
        <f t="shared" si="177"/>
        <v>173</v>
      </c>
      <c r="BK23" s="361">
        <f>BJ23*0.16</f>
        <v>27.68</v>
      </c>
      <c r="BL23" s="281">
        <v>96</v>
      </c>
      <c r="BM23" s="121">
        <f t="shared" si="163"/>
        <v>0.5485714285714286</v>
      </c>
      <c r="BN23" s="283">
        <v>79</v>
      </c>
      <c r="BO23" s="124">
        <f t="shared" si="164"/>
        <v>0.4514285714285714</v>
      </c>
      <c r="BP23" s="287">
        <f t="shared" si="178"/>
        <v>175</v>
      </c>
      <c r="BQ23" s="45">
        <f>BP23*0.16</f>
        <v>28</v>
      </c>
      <c r="BR23" s="159"/>
      <c r="BS23" s="139">
        <f t="shared" si="165"/>
        <v>0</v>
      </c>
      <c r="BT23" s="98"/>
      <c r="BU23" s="160">
        <f t="shared" si="166"/>
        <v>0</v>
      </c>
      <c r="BV23" s="131">
        <f t="shared" si="179"/>
        <v>0</v>
      </c>
      <c r="BW23" s="45">
        <f>BV23*0.16</f>
        <v>0</v>
      </c>
      <c r="BX23" s="281"/>
      <c r="BY23" s="121">
        <f t="shared" si="167"/>
        <v>0</v>
      </c>
      <c r="BZ23" s="283"/>
      <c r="CA23" s="124">
        <f t="shared" si="168"/>
        <v>0</v>
      </c>
      <c r="CB23" s="287">
        <f t="shared" si="180"/>
        <v>0</v>
      </c>
      <c r="CC23" s="45">
        <f>CB23*0.16</f>
        <v>0</v>
      </c>
      <c r="CD23" s="200">
        <f t="shared" si="107"/>
        <v>2</v>
      </c>
      <c r="CE23" s="201">
        <f t="shared" si="108"/>
        <v>0.32000000000000028</v>
      </c>
      <c r="CF23" s="200">
        <f t="shared" si="109"/>
        <v>-18</v>
      </c>
      <c r="CG23" s="201">
        <f t="shared" si="110"/>
        <v>-2.879999999999999</v>
      </c>
    </row>
    <row r="24" spans="1:85" s="17" customFormat="1" ht="16.5" customHeight="1" x14ac:dyDescent="0.2">
      <c r="A24" s="463"/>
      <c r="B24" s="6" t="s">
        <v>161</v>
      </c>
      <c r="C24" s="109" t="s">
        <v>32</v>
      </c>
      <c r="D24" s="259">
        <v>2</v>
      </c>
      <c r="E24" s="139">
        <f t="shared" si="18"/>
        <v>0.2857142857142857</v>
      </c>
      <c r="F24" s="262">
        <v>5</v>
      </c>
      <c r="G24" s="160">
        <f t="shared" si="19"/>
        <v>0.7142857142857143</v>
      </c>
      <c r="H24" s="276">
        <f t="shared" si="20"/>
        <v>7</v>
      </c>
      <c r="I24" s="332">
        <f t="shared" ref="I24:I27" si="182">H24</f>
        <v>7</v>
      </c>
      <c r="J24" s="75">
        <v>2</v>
      </c>
      <c r="K24" s="121">
        <f t="shared" si="145"/>
        <v>0.2857142857142857</v>
      </c>
      <c r="L24" s="74">
        <v>5</v>
      </c>
      <c r="M24" s="124">
        <f t="shared" si="146"/>
        <v>0.7142857142857143</v>
      </c>
      <c r="N24" s="302">
        <f t="shared" si="169"/>
        <v>7</v>
      </c>
      <c r="O24" s="332">
        <f>N24</f>
        <v>7</v>
      </c>
      <c r="P24" s="259">
        <v>2</v>
      </c>
      <c r="Q24" s="139">
        <f t="shared" si="147"/>
        <v>0.2857142857142857</v>
      </c>
      <c r="R24" s="262">
        <v>5</v>
      </c>
      <c r="S24" s="160">
        <f t="shared" si="148"/>
        <v>0.7142857142857143</v>
      </c>
      <c r="T24" s="276">
        <f t="shared" si="170"/>
        <v>7</v>
      </c>
      <c r="U24" s="332">
        <f>T24</f>
        <v>7</v>
      </c>
      <c r="V24" s="159">
        <v>2</v>
      </c>
      <c r="W24" s="139">
        <f t="shared" si="149"/>
        <v>0.2857142857142857</v>
      </c>
      <c r="X24" s="98">
        <v>5</v>
      </c>
      <c r="Y24" s="160">
        <f t="shared" si="150"/>
        <v>0.7142857142857143</v>
      </c>
      <c r="Z24" s="305">
        <f t="shared" si="171"/>
        <v>7</v>
      </c>
      <c r="AA24" s="332">
        <f>Z24</f>
        <v>7</v>
      </c>
      <c r="AB24" s="281">
        <v>2</v>
      </c>
      <c r="AC24" s="121">
        <f t="shared" si="151"/>
        <v>0.2857142857142857</v>
      </c>
      <c r="AD24" s="283">
        <v>5</v>
      </c>
      <c r="AE24" s="124">
        <f t="shared" si="152"/>
        <v>0.7142857142857143</v>
      </c>
      <c r="AF24" s="287">
        <f t="shared" si="172"/>
        <v>7</v>
      </c>
      <c r="AG24" s="332">
        <f>AF24</f>
        <v>7</v>
      </c>
      <c r="AH24" s="161">
        <v>2</v>
      </c>
      <c r="AI24" s="121">
        <f t="shared" si="153"/>
        <v>0.2857142857142857</v>
      </c>
      <c r="AJ24" s="74">
        <v>5</v>
      </c>
      <c r="AK24" s="124">
        <f t="shared" si="154"/>
        <v>0.7142857142857143</v>
      </c>
      <c r="AL24" s="305">
        <f t="shared" si="173"/>
        <v>7</v>
      </c>
      <c r="AM24" s="361">
        <f>AL24</f>
        <v>7</v>
      </c>
      <c r="AN24" s="281">
        <v>2</v>
      </c>
      <c r="AO24" s="121">
        <f t="shared" si="155"/>
        <v>0.2857142857142857</v>
      </c>
      <c r="AP24" s="283">
        <v>5</v>
      </c>
      <c r="AQ24" s="124">
        <f t="shared" si="156"/>
        <v>0.7142857142857143</v>
      </c>
      <c r="AR24" s="287">
        <f t="shared" si="174"/>
        <v>7</v>
      </c>
      <c r="AS24" s="45">
        <f>AR24</f>
        <v>7</v>
      </c>
      <c r="AT24" s="159">
        <v>2</v>
      </c>
      <c r="AU24" s="139">
        <f t="shared" si="157"/>
        <v>0.2857142857142857</v>
      </c>
      <c r="AV24" s="98">
        <v>5</v>
      </c>
      <c r="AW24" s="160">
        <f t="shared" si="158"/>
        <v>0.7142857142857143</v>
      </c>
      <c r="AX24" s="302">
        <f t="shared" si="175"/>
        <v>7</v>
      </c>
      <c r="AY24" s="361">
        <f>AX24</f>
        <v>7</v>
      </c>
      <c r="AZ24" s="281">
        <v>2</v>
      </c>
      <c r="BA24" s="121">
        <f t="shared" si="159"/>
        <v>0.2857142857142857</v>
      </c>
      <c r="BB24" s="283">
        <v>5</v>
      </c>
      <c r="BC24" s="124">
        <f t="shared" si="160"/>
        <v>0.7142857142857143</v>
      </c>
      <c r="BD24" s="287">
        <f t="shared" si="176"/>
        <v>7</v>
      </c>
      <c r="BE24" s="106">
        <f>BD24</f>
        <v>7</v>
      </c>
      <c r="BF24" s="159">
        <v>2</v>
      </c>
      <c r="BG24" s="139">
        <f t="shared" si="161"/>
        <v>0.2857142857142857</v>
      </c>
      <c r="BH24" s="98">
        <v>5</v>
      </c>
      <c r="BI24" s="160">
        <f t="shared" si="162"/>
        <v>0.7142857142857143</v>
      </c>
      <c r="BJ24" s="302">
        <f t="shared" si="177"/>
        <v>7</v>
      </c>
      <c r="BK24" s="361">
        <f>BJ24</f>
        <v>7</v>
      </c>
      <c r="BL24" s="281">
        <v>1</v>
      </c>
      <c r="BM24" s="121">
        <f t="shared" si="163"/>
        <v>0.14285714285714285</v>
      </c>
      <c r="BN24" s="283">
        <v>6</v>
      </c>
      <c r="BO24" s="124">
        <f t="shared" si="164"/>
        <v>0.8571428571428571</v>
      </c>
      <c r="BP24" s="287">
        <f t="shared" si="178"/>
        <v>7</v>
      </c>
      <c r="BQ24" s="45">
        <f>BP24</f>
        <v>7</v>
      </c>
      <c r="BR24" s="159"/>
      <c r="BS24" s="139">
        <f t="shared" si="165"/>
        <v>0</v>
      </c>
      <c r="BT24" s="98"/>
      <c r="BU24" s="160">
        <f t="shared" si="166"/>
        <v>0</v>
      </c>
      <c r="BV24" s="131">
        <f t="shared" si="179"/>
        <v>0</v>
      </c>
      <c r="BW24" s="45">
        <f>BV24</f>
        <v>0</v>
      </c>
      <c r="BX24" s="281"/>
      <c r="BY24" s="121">
        <f t="shared" si="167"/>
        <v>0</v>
      </c>
      <c r="BZ24" s="283"/>
      <c r="CA24" s="124">
        <f t="shared" si="168"/>
        <v>0</v>
      </c>
      <c r="CB24" s="287">
        <f t="shared" si="180"/>
        <v>0</v>
      </c>
      <c r="CC24" s="45">
        <f>CB24</f>
        <v>0</v>
      </c>
      <c r="CD24" s="200">
        <f t="shared" si="107"/>
        <v>0</v>
      </c>
      <c r="CE24" s="201">
        <f t="shared" si="108"/>
        <v>0</v>
      </c>
      <c r="CF24" s="200">
        <f t="shared" si="109"/>
        <v>0</v>
      </c>
      <c r="CG24" s="201">
        <f t="shared" si="110"/>
        <v>0</v>
      </c>
    </row>
    <row r="25" spans="1:85" s="17" customFormat="1" ht="16.5" customHeight="1" x14ac:dyDescent="0.2">
      <c r="A25" s="463"/>
      <c r="B25" s="6" t="s">
        <v>240</v>
      </c>
      <c r="C25" s="109" t="s">
        <v>32</v>
      </c>
      <c r="D25" s="259">
        <v>1</v>
      </c>
      <c r="E25" s="139">
        <f t="shared" si="18"/>
        <v>1</v>
      </c>
      <c r="F25" s="262">
        <v>0</v>
      </c>
      <c r="G25" s="160">
        <f t="shared" si="19"/>
        <v>0</v>
      </c>
      <c r="H25" s="276">
        <f t="shared" si="20"/>
        <v>1</v>
      </c>
      <c r="I25" s="332">
        <f t="shared" si="182"/>
        <v>1</v>
      </c>
      <c r="J25" s="75">
        <v>1</v>
      </c>
      <c r="K25" s="121">
        <f t="shared" si="145"/>
        <v>1</v>
      </c>
      <c r="L25" s="74">
        <v>0</v>
      </c>
      <c r="M25" s="124">
        <f t="shared" si="146"/>
        <v>0</v>
      </c>
      <c r="N25" s="302">
        <f t="shared" si="169"/>
        <v>1</v>
      </c>
      <c r="O25" s="332">
        <f>N25</f>
        <v>1</v>
      </c>
      <c r="P25" s="280">
        <v>1</v>
      </c>
      <c r="Q25" s="121">
        <f t="shared" si="147"/>
        <v>1</v>
      </c>
      <c r="R25" s="283">
        <v>0</v>
      </c>
      <c r="S25" s="124">
        <f t="shared" si="148"/>
        <v>0</v>
      </c>
      <c r="T25" s="276">
        <f t="shared" ref="T25:T26" si="183">SUM(P25,R25)</f>
        <v>1</v>
      </c>
      <c r="U25" s="332">
        <f>T25</f>
        <v>1</v>
      </c>
      <c r="V25" s="75">
        <v>1</v>
      </c>
      <c r="W25" s="121">
        <f t="shared" si="149"/>
        <v>1</v>
      </c>
      <c r="X25" s="74">
        <v>0</v>
      </c>
      <c r="Y25" s="124">
        <f t="shared" si="150"/>
        <v>0</v>
      </c>
      <c r="Z25" s="305">
        <f t="shared" ref="Z25:Z26" si="184">SUM(V25,X25)</f>
        <v>1</v>
      </c>
      <c r="AA25" s="332">
        <f>Z25</f>
        <v>1</v>
      </c>
      <c r="AB25" s="280">
        <v>1</v>
      </c>
      <c r="AC25" s="121">
        <f t="shared" si="151"/>
        <v>1</v>
      </c>
      <c r="AD25" s="283">
        <v>0</v>
      </c>
      <c r="AE25" s="124">
        <f t="shared" si="152"/>
        <v>0</v>
      </c>
      <c r="AF25" s="287">
        <f t="shared" ref="AF25:AF26" si="185">SUM(AB25,AD25)</f>
        <v>1</v>
      </c>
      <c r="AG25" s="332">
        <f>AF25</f>
        <v>1</v>
      </c>
      <c r="AH25" s="75">
        <v>1</v>
      </c>
      <c r="AI25" s="121">
        <f t="shared" si="153"/>
        <v>1</v>
      </c>
      <c r="AJ25" s="74">
        <v>0</v>
      </c>
      <c r="AK25" s="124">
        <f t="shared" si="154"/>
        <v>0</v>
      </c>
      <c r="AL25" s="305">
        <f t="shared" ref="AL25:AL26" si="186">SUM(AH25,AJ25)</f>
        <v>1</v>
      </c>
      <c r="AM25" s="361">
        <f>AL25</f>
        <v>1</v>
      </c>
      <c r="AN25" s="280">
        <v>1</v>
      </c>
      <c r="AO25" s="121">
        <f t="shared" si="155"/>
        <v>1</v>
      </c>
      <c r="AP25" s="283">
        <v>0</v>
      </c>
      <c r="AQ25" s="124">
        <v>0</v>
      </c>
      <c r="AR25" s="287">
        <f t="shared" ref="AR25:AR26" si="187">SUM(AN25,AP25)</f>
        <v>1</v>
      </c>
      <c r="AS25" s="45">
        <f>AR25</f>
        <v>1</v>
      </c>
      <c r="AT25" s="75">
        <v>1</v>
      </c>
      <c r="AU25" s="121">
        <f t="shared" si="157"/>
        <v>1</v>
      </c>
      <c r="AV25" s="74">
        <v>0</v>
      </c>
      <c r="AW25" s="124">
        <v>0</v>
      </c>
      <c r="AX25" s="302">
        <f t="shared" ref="AX25" si="188">SUM(AT25,AV25)</f>
        <v>1</v>
      </c>
      <c r="AY25" s="361">
        <f>AX25</f>
        <v>1</v>
      </c>
      <c r="AZ25" s="280">
        <v>1</v>
      </c>
      <c r="BA25" s="121">
        <f t="shared" si="159"/>
        <v>1</v>
      </c>
      <c r="BB25" s="283">
        <v>0</v>
      </c>
      <c r="BC25" s="124">
        <v>0</v>
      </c>
      <c r="BD25" s="287">
        <f t="shared" ref="BD25:BD26" si="189">SUM(AZ25,BB25)</f>
        <v>1</v>
      </c>
      <c r="BE25" s="361">
        <f>BD25</f>
        <v>1</v>
      </c>
      <c r="BF25" s="75">
        <v>1</v>
      </c>
      <c r="BG25" s="121">
        <f t="shared" si="161"/>
        <v>1</v>
      </c>
      <c r="BH25" s="74">
        <v>0</v>
      </c>
      <c r="BI25" s="124">
        <v>0</v>
      </c>
      <c r="BJ25" s="302">
        <f t="shared" ref="BJ25" si="190">SUM(BF25,BH25)</f>
        <v>1</v>
      </c>
      <c r="BK25" s="361">
        <f>BJ25</f>
        <v>1</v>
      </c>
      <c r="BL25" s="280">
        <v>1</v>
      </c>
      <c r="BM25" s="121">
        <f t="shared" si="163"/>
        <v>1</v>
      </c>
      <c r="BN25" s="283">
        <v>0</v>
      </c>
      <c r="BO25" s="124">
        <f t="shared" si="164"/>
        <v>0</v>
      </c>
      <c r="BP25" s="287">
        <f t="shared" ref="BP25" si="191">SUM(BL25,BN25)</f>
        <v>1</v>
      </c>
      <c r="BQ25" s="45">
        <f>BP25</f>
        <v>1</v>
      </c>
      <c r="BR25" s="75"/>
      <c r="BS25" s="121">
        <f t="shared" si="165"/>
        <v>0</v>
      </c>
      <c r="BT25" s="74"/>
      <c r="BU25" s="124">
        <f t="shared" si="166"/>
        <v>0</v>
      </c>
      <c r="BV25" s="131">
        <f t="shared" ref="BV25" si="192">SUM(BR25,BT25)</f>
        <v>0</v>
      </c>
      <c r="BW25" s="45">
        <f>BV25</f>
        <v>0</v>
      </c>
      <c r="BX25" s="280"/>
      <c r="BY25" s="121">
        <f t="shared" si="167"/>
        <v>0</v>
      </c>
      <c r="BZ25" s="283"/>
      <c r="CA25" s="124">
        <f t="shared" si="168"/>
        <v>0</v>
      </c>
      <c r="CB25" s="287">
        <f t="shared" ref="CB25" si="193">SUM(BX25,BZ25)</f>
        <v>0</v>
      </c>
      <c r="CC25" s="45">
        <f>CB25</f>
        <v>0</v>
      </c>
      <c r="CD25" s="200">
        <f t="shared" si="107"/>
        <v>0</v>
      </c>
      <c r="CE25" s="201">
        <f t="shared" si="108"/>
        <v>0</v>
      </c>
      <c r="CF25" s="200">
        <f t="shared" si="109"/>
        <v>0</v>
      </c>
      <c r="CG25" s="201">
        <f t="shared" si="110"/>
        <v>0</v>
      </c>
    </row>
    <row r="26" spans="1:85" s="17" customFormat="1" ht="16.5" customHeight="1" x14ac:dyDescent="0.2">
      <c r="A26" s="463"/>
      <c r="B26" s="6" t="s">
        <v>259</v>
      </c>
      <c r="C26" s="109" t="s">
        <v>32</v>
      </c>
      <c r="D26" s="259">
        <v>0</v>
      </c>
      <c r="E26" s="139">
        <f t="shared" si="18"/>
        <v>0</v>
      </c>
      <c r="F26" s="262">
        <v>0</v>
      </c>
      <c r="G26" s="160">
        <f t="shared" si="19"/>
        <v>0</v>
      </c>
      <c r="H26" s="276">
        <f t="shared" ref="H26" si="194">D26+F26</f>
        <v>0</v>
      </c>
      <c r="I26" s="332">
        <f t="shared" ref="I26" si="195">H26</f>
        <v>0</v>
      </c>
      <c r="J26" s="75">
        <v>0</v>
      </c>
      <c r="K26" s="121">
        <f t="shared" si="145"/>
        <v>0</v>
      </c>
      <c r="L26" s="74">
        <v>0</v>
      </c>
      <c r="M26" s="124">
        <f t="shared" si="146"/>
        <v>0</v>
      </c>
      <c r="N26" s="302">
        <f t="shared" si="169"/>
        <v>0</v>
      </c>
      <c r="O26" s="332">
        <f>N26</f>
        <v>0</v>
      </c>
      <c r="P26" s="280">
        <v>0</v>
      </c>
      <c r="Q26" s="121">
        <f t="shared" si="147"/>
        <v>0</v>
      </c>
      <c r="R26" s="283">
        <v>0</v>
      </c>
      <c r="S26" s="124">
        <f t="shared" si="148"/>
        <v>0</v>
      </c>
      <c r="T26" s="276">
        <f t="shared" si="183"/>
        <v>0</v>
      </c>
      <c r="U26" s="332">
        <f>T26</f>
        <v>0</v>
      </c>
      <c r="V26" s="75">
        <v>0</v>
      </c>
      <c r="W26" s="121">
        <f t="shared" si="149"/>
        <v>0</v>
      </c>
      <c r="X26" s="74">
        <v>0</v>
      </c>
      <c r="Y26" s="124">
        <f t="shared" si="150"/>
        <v>0</v>
      </c>
      <c r="Z26" s="305">
        <f t="shared" si="184"/>
        <v>0</v>
      </c>
      <c r="AA26" s="332">
        <f>Z26</f>
        <v>0</v>
      </c>
      <c r="AB26" s="280">
        <v>0</v>
      </c>
      <c r="AC26" s="121">
        <f t="shared" si="151"/>
        <v>0</v>
      </c>
      <c r="AD26" s="283">
        <v>0</v>
      </c>
      <c r="AE26" s="124">
        <f t="shared" si="152"/>
        <v>0</v>
      </c>
      <c r="AF26" s="287">
        <f t="shared" si="185"/>
        <v>0</v>
      </c>
      <c r="AG26" s="332">
        <f>AF26</f>
        <v>0</v>
      </c>
      <c r="AH26" s="75">
        <v>0</v>
      </c>
      <c r="AI26" s="121">
        <f t="shared" si="153"/>
        <v>0</v>
      </c>
      <c r="AJ26" s="74">
        <v>0</v>
      </c>
      <c r="AK26" s="124">
        <f t="shared" si="154"/>
        <v>0</v>
      </c>
      <c r="AL26" s="305">
        <f t="shared" si="186"/>
        <v>0</v>
      </c>
      <c r="AM26" s="361">
        <f>AL26</f>
        <v>0</v>
      </c>
      <c r="AN26" s="280">
        <v>0</v>
      </c>
      <c r="AO26" s="121">
        <f t="shared" si="155"/>
        <v>0</v>
      </c>
      <c r="AP26" s="283">
        <v>0</v>
      </c>
      <c r="AQ26" s="124">
        <v>0</v>
      </c>
      <c r="AR26" s="287">
        <f t="shared" si="187"/>
        <v>0</v>
      </c>
      <c r="AS26" s="45">
        <f>AR26</f>
        <v>0</v>
      </c>
      <c r="AT26" s="75">
        <v>0</v>
      </c>
      <c r="AU26" s="121">
        <f t="shared" si="157"/>
        <v>0</v>
      </c>
      <c r="AV26" s="74">
        <v>0</v>
      </c>
      <c r="AW26" s="124">
        <v>0</v>
      </c>
      <c r="AX26" s="302">
        <f t="shared" ref="AX26" si="196">SUM(AT26,AV26)</f>
        <v>0</v>
      </c>
      <c r="AY26" s="361">
        <f>AX26</f>
        <v>0</v>
      </c>
      <c r="AZ26" s="280">
        <v>0</v>
      </c>
      <c r="BA26" s="121">
        <f t="shared" si="159"/>
        <v>0</v>
      </c>
      <c r="BB26" s="283">
        <v>0</v>
      </c>
      <c r="BC26" s="124">
        <v>0</v>
      </c>
      <c r="BD26" s="287">
        <f t="shared" si="189"/>
        <v>0</v>
      </c>
      <c r="BE26" s="361">
        <f>BD26</f>
        <v>0</v>
      </c>
      <c r="BF26" s="75">
        <v>0</v>
      </c>
      <c r="BG26" s="121">
        <f t="shared" si="161"/>
        <v>0</v>
      </c>
      <c r="BH26" s="74">
        <v>0</v>
      </c>
      <c r="BI26" s="124">
        <v>0</v>
      </c>
      <c r="BJ26" s="302">
        <f t="shared" ref="BJ26" si="197">SUM(BF26,BH26)</f>
        <v>0</v>
      </c>
      <c r="BK26" s="361">
        <f>BJ26</f>
        <v>0</v>
      </c>
      <c r="BL26" s="280">
        <v>0</v>
      </c>
      <c r="BM26" s="121"/>
      <c r="BN26" s="283">
        <v>0</v>
      </c>
      <c r="BO26" s="124"/>
      <c r="BP26" s="287"/>
      <c r="BQ26" s="45"/>
      <c r="BR26" s="75"/>
      <c r="BS26" s="121"/>
      <c r="BT26" s="74"/>
      <c r="BU26" s="124"/>
      <c r="BV26" s="131"/>
      <c r="BW26" s="45"/>
      <c r="BX26" s="280"/>
      <c r="BY26" s="121"/>
      <c r="BZ26" s="283"/>
      <c r="CA26" s="124"/>
      <c r="CB26" s="287"/>
      <c r="CC26" s="45"/>
      <c r="CD26" s="200">
        <f t="shared" si="107"/>
        <v>0</v>
      </c>
      <c r="CE26" s="201">
        <f t="shared" si="108"/>
        <v>0</v>
      </c>
      <c r="CF26" s="200">
        <f t="shared" si="109"/>
        <v>0</v>
      </c>
      <c r="CG26" s="201">
        <f t="shared" si="110"/>
        <v>0</v>
      </c>
    </row>
    <row r="27" spans="1:85" s="17" customFormat="1" ht="16.5" customHeight="1" x14ac:dyDescent="0.2">
      <c r="A27" s="463"/>
      <c r="B27" s="32" t="s">
        <v>46</v>
      </c>
      <c r="C27" s="111" t="s">
        <v>32</v>
      </c>
      <c r="D27" s="259">
        <v>94</v>
      </c>
      <c r="E27" s="139">
        <f t="shared" si="18"/>
        <v>0.5280898876404494</v>
      </c>
      <c r="F27" s="262">
        <v>84</v>
      </c>
      <c r="G27" s="160">
        <f t="shared" si="19"/>
        <v>0.47191011235955055</v>
      </c>
      <c r="H27" s="276">
        <f t="shared" si="20"/>
        <v>178</v>
      </c>
      <c r="I27" s="332">
        <f t="shared" si="182"/>
        <v>178</v>
      </c>
      <c r="J27" s="75">
        <v>92</v>
      </c>
      <c r="K27" s="121">
        <f t="shared" si="145"/>
        <v>0.52873563218390807</v>
      </c>
      <c r="L27" s="74">
        <v>82</v>
      </c>
      <c r="M27" s="124">
        <f t="shared" si="146"/>
        <v>0.47126436781609193</v>
      </c>
      <c r="N27" s="302">
        <f t="shared" si="169"/>
        <v>174</v>
      </c>
      <c r="O27" s="332">
        <f>N27</f>
        <v>174</v>
      </c>
      <c r="P27" s="259">
        <v>85</v>
      </c>
      <c r="Q27" s="139">
        <f t="shared" si="147"/>
        <v>0.52795031055900621</v>
      </c>
      <c r="R27" s="262">
        <v>76</v>
      </c>
      <c r="S27" s="160">
        <f t="shared" si="148"/>
        <v>0.47204968944099379</v>
      </c>
      <c r="T27" s="276">
        <f t="shared" si="170"/>
        <v>161</v>
      </c>
      <c r="U27" s="332">
        <f>T27</f>
        <v>161</v>
      </c>
      <c r="V27" s="159">
        <v>85</v>
      </c>
      <c r="W27" s="139">
        <f t="shared" si="149"/>
        <v>0.52469135802469136</v>
      </c>
      <c r="X27" s="98">
        <v>77</v>
      </c>
      <c r="Y27" s="160">
        <f t="shared" si="150"/>
        <v>0.47530864197530864</v>
      </c>
      <c r="Z27" s="305">
        <f t="shared" si="171"/>
        <v>162</v>
      </c>
      <c r="AA27" s="332">
        <f>Z27</f>
        <v>162</v>
      </c>
      <c r="AB27" s="281">
        <v>85</v>
      </c>
      <c r="AC27" s="121">
        <f t="shared" si="151"/>
        <v>0.51515151515151514</v>
      </c>
      <c r="AD27" s="283">
        <v>80</v>
      </c>
      <c r="AE27" s="124">
        <f t="shared" si="152"/>
        <v>0.48484848484848486</v>
      </c>
      <c r="AF27" s="287">
        <f t="shared" si="172"/>
        <v>165</v>
      </c>
      <c r="AG27" s="332">
        <f>AF27</f>
        <v>165</v>
      </c>
      <c r="AH27" s="161">
        <v>83</v>
      </c>
      <c r="AI27" s="121">
        <f t="shared" si="153"/>
        <v>0.5220125786163522</v>
      </c>
      <c r="AJ27" s="74">
        <v>76</v>
      </c>
      <c r="AK27" s="124">
        <f t="shared" si="154"/>
        <v>0.4779874213836478</v>
      </c>
      <c r="AL27" s="305">
        <f t="shared" si="173"/>
        <v>159</v>
      </c>
      <c r="AM27" s="361">
        <f>AL27</f>
        <v>159</v>
      </c>
      <c r="AN27" s="281">
        <v>80</v>
      </c>
      <c r="AO27" s="121">
        <f t="shared" si="155"/>
        <v>0.54054054054054057</v>
      </c>
      <c r="AP27" s="283">
        <v>68</v>
      </c>
      <c r="AQ27" s="124">
        <f t="shared" si="156"/>
        <v>0.45945945945945948</v>
      </c>
      <c r="AR27" s="287">
        <f t="shared" si="174"/>
        <v>148</v>
      </c>
      <c r="AS27" s="45">
        <f>AR27</f>
        <v>148</v>
      </c>
      <c r="AT27" s="159">
        <v>79</v>
      </c>
      <c r="AU27" s="139">
        <f t="shared" si="157"/>
        <v>0.54482758620689653</v>
      </c>
      <c r="AV27" s="98">
        <v>66</v>
      </c>
      <c r="AW27" s="160">
        <f t="shared" si="158"/>
        <v>0.45517241379310347</v>
      </c>
      <c r="AX27" s="302">
        <f t="shared" si="175"/>
        <v>145</v>
      </c>
      <c r="AY27" s="361">
        <f>AX27</f>
        <v>145</v>
      </c>
      <c r="AZ27" s="281">
        <v>79</v>
      </c>
      <c r="BA27" s="121">
        <f t="shared" si="159"/>
        <v>0.54482758620689653</v>
      </c>
      <c r="BB27" s="283">
        <v>66</v>
      </c>
      <c r="BC27" s="124">
        <f t="shared" si="160"/>
        <v>0.45517241379310347</v>
      </c>
      <c r="BD27" s="287">
        <f t="shared" si="176"/>
        <v>145</v>
      </c>
      <c r="BE27" s="106">
        <f>BD27</f>
        <v>145</v>
      </c>
      <c r="BF27" s="159">
        <v>72</v>
      </c>
      <c r="BG27" s="139">
        <f t="shared" si="161"/>
        <v>0.51798561151079137</v>
      </c>
      <c r="BH27" s="98">
        <v>67</v>
      </c>
      <c r="BI27" s="160">
        <f t="shared" si="162"/>
        <v>0.48201438848920863</v>
      </c>
      <c r="BJ27" s="302">
        <f t="shared" si="177"/>
        <v>139</v>
      </c>
      <c r="BK27" s="361">
        <f>BJ27</f>
        <v>139</v>
      </c>
      <c r="BL27" s="281">
        <v>76</v>
      </c>
      <c r="BM27" s="121">
        <f t="shared" si="163"/>
        <v>0.51700680272108845</v>
      </c>
      <c r="BN27" s="283">
        <v>71</v>
      </c>
      <c r="BO27" s="124">
        <f t="shared" si="164"/>
        <v>0.48299319727891155</v>
      </c>
      <c r="BP27" s="287">
        <f t="shared" si="178"/>
        <v>147</v>
      </c>
      <c r="BQ27" s="45">
        <f>BP27</f>
        <v>147</v>
      </c>
      <c r="BR27" s="159"/>
      <c r="BS27" s="139">
        <f t="shared" si="165"/>
        <v>0</v>
      </c>
      <c r="BT27" s="98"/>
      <c r="BU27" s="160">
        <f t="shared" si="166"/>
        <v>0</v>
      </c>
      <c r="BV27" s="131">
        <f t="shared" si="179"/>
        <v>0</v>
      </c>
      <c r="BW27" s="45">
        <f>BV27</f>
        <v>0</v>
      </c>
      <c r="BX27" s="281"/>
      <c r="BY27" s="121">
        <f t="shared" si="167"/>
        <v>0</v>
      </c>
      <c r="BZ27" s="283"/>
      <c r="CA27" s="124">
        <f t="shared" si="168"/>
        <v>0</v>
      </c>
      <c r="CB27" s="287">
        <f t="shared" si="180"/>
        <v>0</v>
      </c>
      <c r="CC27" s="45">
        <f>CB27</f>
        <v>0</v>
      </c>
      <c r="CD27" s="200">
        <f t="shared" si="107"/>
        <v>8</v>
      </c>
      <c r="CE27" s="201">
        <f t="shared" si="108"/>
        <v>8</v>
      </c>
      <c r="CF27" s="200">
        <f t="shared" si="109"/>
        <v>-27</v>
      </c>
      <c r="CG27" s="201">
        <f t="shared" si="110"/>
        <v>-27</v>
      </c>
    </row>
    <row r="28" spans="1:85" s="17" customFormat="1" ht="16.5" customHeight="1" x14ac:dyDescent="0.2">
      <c r="A28" s="463"/>
      <c r="B28" s="32" t="s">
        <v>46</v>
      </c>
      <c r="C28" s="111" t="s">
        <v>36</v>
      </c>
      <c r="D28" s="259">
        <v>18</v>
      </c>
      <c r="E28" s="139">
        <f t="shared" si="18"/>
        <v>0.39130434782608697</v>
      </c>
      <c r="F28" s="262">
        <v>28</v>
      </c>
      <c r="G28" s="160">
        <f t="shared" si="19"/>
        <v>0.60869565217391308</v>
      </c>
      <c r="H28" s="276">
        <f t="shared" si="20"/>
        <v>46</v>
      </c>
      <c r="I28" s="332">
        <f>H28*0.32</f>
        <v>14.72</v>
      </c>
      <c r="J28" s="75">
        <v>16</v>
      </c>
      <c r="K28" s="121">
        <f t="shared" si="145"/>
        <v>0.4</v>
      </c>
      <c r="L28" s="74">
        <v>24</v>
      </c>
      <c r="M28" s="124">
        <f t="shared" si="146"/>
        <v>0.6</v>
      </c>
      <c r="N28" s="302">
        <f t="shared" si="169"/>
        <v>40</v>
      </c>
      <c r="O28" s="332">
        <f>N28*0.32</f>
        <v>12.8</v>
      </c>
      <c r="P28" s="259">
        <v>26</v>
      </c>
      <c r="Q28" s="139">
        <f t="shared" si="147"/>
        <v>0.4642857142857143</v>
      </c>
      <c r="R28" s="262">
        <v>30</v>
      </c>
      <c r="S28" s="160">
        <f t="shared" si="148"/>
        <v>0.5357142857142857</v>
      </c>
      <c r="T28" s="276">
        <f t="shared" si="170"/>
        <v>56</v>
      </c>
      <c r="U28" s="332">
        <f>T28*0.32</f>
        <v>17.920000000000002</v>
      </c>
      <c r="V28" s="159">
        <v>28</v>
      </c>
      <c r="W28" s="139">
        <f t="shared" si="149"/>
        <v>0.47457627118644069</v>
      </c>
      <c r="X28" s="98">
        <v>31</v>
      </c>
      <c r="Y28" s="160">
        <f t="shared" si="150"/>
        <v>0.52542372881355937</v>
      </c>
      <c r="Z28" s="305">
        <f t="shared" si="171"/>
        <v>59</v>
      </c>
      <c r="AA28" s="332">
        <f>Z28*0.32</f>
        <v>18.88</v>
      </c>
      <c r="AB28" s="281">
        <v>27</v>
      </c>
      <c r="AC28" s="121">
        <f t="shared" si="151"/>
        <v>0.46551724137931033</v>
      </c>
      <c r="AD28" s="283">
        <v>31</v>
      </c>
      <c r="AE28" s="124">
        <f t="shared" si="152"/>
        <v>0.53448275862068961</v>
      </c>
      <c r="AF28" s="287">
        <f t="shared" si="172"/>
        <v>58</v>
      </c>
      <c r="AG28" s="332">
        <f>AF28*0.32</f>
        <v>18.559999999999999</v>
      </c>
      <c r="AH28" s="161">
        <v>28</v>
      </c>
      <c r="AI28" s="121">
        <f t="shared" si="153"/>
        <v>0.48275862068965519</v>
      </c>
      <c r="AJ28" s="74">
        <v>30</v>
      </c>
      <c r="AK28" s="124">
        <f t="shared" si="154"/>
        <v>0.51724137931034486</v>
      </c>
      <c r="AL28" s="305">
        <f t="shared" si="173"/>
        <v>58</v>
      </c>
      <c r="AM28" s="361">
        <f>AL28*0.32</f>
        <v>18.559999999999999</v>
      </c>
      <c r="AN28" s="281">
        <v>28</v>
      </c>
      <c r="AO28" s="121">
        <f t="shared" si="155"/>
        <v>0.49122807017543857</v>
      </c>
      <c r="AP28" s="283">
        <v>29</v>
      </c>
      <c r="AQ28" s="124">
        <f t="shared" si="156"/>
        <v>0.50877192982456143</v>
      </c>
      <c r="AR28" s="287">
        <f t="shared" si="174"/>
        <v>57</v>
      </c>
      <c r="AS28" s="45">
        <f>AR28*0.32</f>
        <v>18.240000000000002</v>
      </c>
      <c r="AT28" s="159">
        <v>28</v>
      </c>
      <c r="AU28" s="139">
        <f t="shared" si="157"/>
        <v>0.5</v>
      </c>
      <c r="AV28" s="98">
        <v>28</v>
      </c>
      <c r="AW28" s="160">
        <f t="shared" si="158"/>
        <v>0.5</v>
      </c>
      <c r="AX28" s="302">
        <f t="shared" si="175"/>
        <v>56</v>
      </c>
      <c r="AY28" s="361">
        <f>AX28*0.32</f>
        <v>17.920000000000002</v>
      </c>
      <c r="AZ28" s="281">
        <v>27</v>
      </c>
      <c r="BA28" s="121">
        <f t="shared" si="159"/>
        <v>0.49090909090909091</v>
      </c>
      <c r="BB28" s="283">
        <v>28</v>
      </c>
      <c r="BC28" s="124">
        <f t="shared" si="160"/>
        <v>0.50909090909090904</v>
      </c>
      <c r="BD28" s="287">
        <f t="shared" si="176"/>
        <v>55</v>
      </c>
      <c r="BE28" s="106">
        <f>BD28*0.32</f>
        <v>17.600000000000001</v>
      </c>
      <c r="BF28" s="159">
        <v>27</v>
      </c>
      <c r="BG28" s="139">
        <f t="shared" si="161"/>
        <v>0.45</v>
      </c>
      <c r="BH28" s="98">
        <v>33</v>
      </c>
      <c r="BI28" s="160">
        <f t="shared" si="162"/>
        <v>0.55000000000000004</v>
      </c>
      <c r="BJ28" s="302">
        <f t="shared" si="177"/>
        <v>60</v>
      </c>
      <c r="BK28" s="361">
        <f>BJ28*0.32</f>
        <v>19.2</v>
      </c>
      <c r="BL28" s="281">
        <v>32</v>
      </c>
      <c r="BM28" s="121">
        <f t="shared" si="163"/>
        <v>0.45714285714285713</v>
      </c>
      <c r="BN28" s="283">
        <v>38</v>
      </c>
      <c r="BO28" s="124">
        <f t="shared" si="164"/>
        <v>0.54285714285714282</v>
      </c>
      <c r="BP28" s="287">
        <f t="shared" si="178"/>
        <v>70</v>
      </c>
      <c r="BQ28" s="45">
        <f>BP28*0.32</f>
        <v>22.400000000000002</v>
      </c>
      <c r="BR28" s="159"/>
      <c r="BS28" s="139">
        <f t="shared" si="165"/>
        <v>0</v>
      </c>
      <c r="BT28" s="98"/>
      <c r="BU28" s="160">
        <f t="shared" si="166"/>
        <v>0</v>
      </c>
      <c r="BV28" s="131">
        <f t="shared" si="179"/>
        <v>0</v>
      </c>
      <c r="BW28" s="45">
        <f>BV28*0.32</f>
        <v>0</v>
      </c>
      <c r="BX28" s="281"/>
      <c r="BY28" s="121">
        <f t="shared" si="167"/>
        <v>0</v>
      </c>
      <c r="BZ28" s="283"/>
      <c r="CA28" s="124">
        <f t="shared" si="168"/>
        <v>0</v>
      </c>
      <c r="CB28" s="287">
        <f t="shared" si="180"/>
        <v>0</v>
      </c>
      <c r="CC28" s="45">
        <f>CB28*0.32</f>
        <v>0</v>
      </c>
      <c r="CD28" s="200">
        <f t="shared" si="107"/>
        <v>10</v>
      </c>
      <c r="CE28" s="201">
        <f t="shared" si="108"/>
        <v>3.2000000000000028</v>
      </c>
      <c r="CF28" s="200">
        <f t="shared" si="109"/>
        <v>30</v>
      </c>
      <c r="CG28" s="201">
        <f t="shared" si="110"/>
        <v>9.6000000000000014</v>
      </c>
    </row>
    <row r="29" spans="1:85" s="17" customFormat="1" ht="16.5" customHeight="1" x14ac:dyDescent="0.2">
      <c r="A29" s="463"/>
      <c r="B29" s="32" t="s">
        <v>46</v>
      </c>
      <c r="C29" s="111" t="s">
        <v>38</v>
      </c>
      <c r="D29" s="259">
        <v>4</v>
      </c>
      <c r="E29" s="139">
        <f t="shared" si="18"/>
        <v>0.33333333333333331</v>
      </c>
      <c r="F29" s="262">
        <v>8</v>
      </c>
      <c r="G29" s="160">
        <f t="shared" si="19"/>
        <v>0.66666666666666663</v>
      </c>
      <c r="H29" s="276">
        <f t="shared" si="20"/>
        <v>12</v>
      </c>
      <c r="I29" s="332">
        <f>H29*0.27</f>
        <v>3.24</v>
      </c>
      <c r="J29" s="75">
        <v>3</v>
      </c>
      <c r="K29" s="121">
        <f t="shared" si="145"/>
        <v>0.27272727272727271</v>
      </c>
      <c r="L29" s="74">
        <v>8</v>
      </c>
      <c r="M29" s="124">
        <f t="shared" si="146"/>
        <v>0.72727272727272729</v>
      </c>
      <c r="N29" s="302">
        <f t="shared" si="169"/>
        <v>11</v>
      </c>
      <c r="O29" s="332">
        <f>N29*0.27</f>
        <v>2.97</v>
      </c>
      <c r="P29" s="259">
        <v>7</v>
      </c>
      <c r="Q29" s="139">
        <f t="shared" si="147"/>
        <v>0.5</v>
      </c>
      <c r="R29" s="262">
        <v>7</v>
      </c>
      <c r="S29" s="160">
        <f t="shared" si="148"/>
        <v>0.5</v>
      </c>
      <c r="T29" s="276">
        <f t="shared" si="170"/>
        <v>14</v>
      </c>
      <c r="U29" s="332">
        <f>T29*0.27</f>
        <v>3.7800000000000002</v>
      </c>
      <c r="V29" s="159">
        <v>7</v>
      </c>
      <c r="W29" s="139">
        <f t="shared" si="149"/>
        <v>0.5</v>
      </c>
      <c r="X29" s="98">
        <v>7</v>
      </c>
      <c r="Y29" s="160">
        <f t="shared" si="150"/>
        <v>0.5</v>
      </c>
      <c r="Z29" s="305">
        <f t="shared" si="171"/>
        <v>14</v>
      </c>
      <c r="AA29" s="332">
        <f>Z29*0.27</f>
        <v>3.7800000000000002</v>
      </c>
      <c r="AB29" s="281">
        <v>7</v>
      </c>
      <c r="AC29" s="121">
        <f t="shared" si="151"/>
        <v>0.5</v>
      </c>
      <c r="AD29" s="283">
        <v>7</v>
      </c>
      <c r="AE29" s="124">
        <f t="shared" si="152"/>
        <v>0.5</v>
      </c>
      <c r="AF29" s="287">
        <f t="shared" si="172"/>
        <v>14</v>
      </c>
      <c r="AG29" s="332">
        <f>AF29*0.27</f>
        <v>3.7800000000000002</v>
      </c>
      <c r="AH29" s="161">
        <v>7</v>
      </c>
      <c r="AI29" s="121">
        <f t="shared" si="153"/>
        <v>0.5</v>
      </c>
      <c r="AJ29" s="74">
        <v>7</v>
      </c>
      <c r="AK29" s="124">
        <f t="shared" si="154"/>
        <v>0.5</v>
      </c>
      <c r="AL29" s="305">
        <f t="shared" si="173"/>
        <v>14</v>
      </c>
      <c r="AM29" s="361">
        <f>AL29*0.27</f>
        <v>3.7800000000000002</v>
      </c>
      <c r="AN29" s="281">
        <v>7</v>
      </c>
      <c r="AO29" s="121">
        <f t="shared" si="155"/>
        <v>0.5</v>
      </c>
      <c r="AP29" s="283">
        <v>7</v>
      </c>
      <c r="AQ29" s="124">
        <f t="shared" si="156"/>
        <v>0.5</v>
      </c>
      <c r="AR29" s="287">
        <f t="shared" si="174"/>
        <v>14</v>
      </c>
      <c r="AS29" s="45">
        <f>AR29*0.27</f>
        <v>3.7800000000000002</v>
      </c>
      <c r="AT29" s="159">
        <v>7</v>
      </c>
      <c r="AU29" s="139">
        <f t="shared" si="157"/>
        <v>0.5</v>
      </c>
      <c r="AV29" s="98">
        <v>7</v>
      </c>
      <c r="AW29" s="160">
        <f t="shared" si="158"/>
        <v>0.5</v>
      </c>
      <c r="AX29" s="302">
        <f t="shared" si="175"/>
        <v>14</v>
      </c>
      <c r="AY29" s="361">
        <f>AX29*0.27</f>
        <v>3.7800000000000002</v>
      </c>
      <c r="AZ29" s="281">
        <v>7</v>
      </c>
      <c r="BA29" s="121">
        <f t="shared" si="159"/>
        <v>0.5</v>
      </c>
      <c r="BB29" s="283">
        <v>7</v>
      </c>
      <c r="BC29" s="124">
        <f t="shared" si="160"/>
        <v>0.5</v>
      </c>
      <c r="BD29" s="287">
        <f t="shared" si="176"/>
        <v>14</v>
      </c>
      <c r="BE29" s="106">
        <f>BD29*0.27</f>
        <v>3.7800000000000002</v>
      </c>
      <c r="BF29" s="159">
        <v>7</v>
      </c>
      <c r="BG29" s="139">
        <f t="shared" si="161"/>
        <v>0.58333333333333337</v>
      </c>
      <c r="BH29" s="98">
        <v>5</v>
      </c>
      <c r="BI29" s="160">
        <f t="shared" si="162"/>
        <v>0.41666666666666669</v>
      </c>
      <c r="BJ29" s="302">
        <f t="shared" si="177"/>
        <v>12</v>
      </c>
      <c r="BK29" s="361">
        <f>BJ29*0.27</f>
        <v>3.24</v>
      </c>
      <c r="BL29" s="281">
        <v>6</v>
      </c>
      <c r="BM29" s="121">
        <f t="shared" si="163"/>
        <v>0.54545454545454541</v>
      </c>
      <c r="BN29" s="283">
        <v>5</v>
      </c>
      <c r="BO29" s="124">
        <f t="shared" si="164"/>
        <v>0.45454545454545453</v>
      </c>
      <c r="BP29" s="287">
        <f t="shared" si="178"/>
        <v>11</v>
      </c>
      <c r="BQ29" s="45">
        <f>BP29*0.27</f>
        <v>2.97</v>
      </c>
      <c r="BR29" s="159"/>
      <c r="BS29" s="139">
        <f t="shared" si="165"/>
        <v>0</v>
      </c>
      <c r="BT29" s="98"/>
      <c r="BU29" s="160">
        <f t="shared" si="166"/>
        <v>0</v>
      </c>
      <c r="BV29" s="131">
        <f t="shared" si="179"/>
        <v>0</v>
      </c>
      <c r="BW29" s="45">
        <f>BV29*0.27</f>
        <v>0</v>
      </c>
      <c r="BX29" s="281"/>
      <c r="BY29" s="121">
        <f t="shared" si="167"/>
        <v>0</v>
      </c>
      <c r="BZ29" s="283"/>
      <c r="CA29" s="124">
        <f t="shared" si="168"/>
        <v>0</v>
      </c>
      <c r="CB29" s="287">
        <f t="shared" si="180"/>
        <v>0</v>
      </c>
      <c r="CC29" s="45">
        <f>CB29*0.27</f>
        <v>0</v>
      </c>
      <c r="CD29" s="200">
        <f t="shared" si="107"/>
        <v>-1</v>
      </c>
      <c r="CE29" s="201">
        <f t="shared" si="108"/>
        <v>-0.27</v>
      </c>
      <c r="CF29" s="200">
        <f t="shared" si="109"/>
        <v>0</v>
      </c>
      <c r="CG29" s="201">
        <f t="shared" si="110"/>
        <v>0</v>
      </c>
    </row>
    <row r="30" spans="1:85" s="17" customFormat="1" ht="16.5" customHeight="1" x14ac:dyDescent="0.2">
      <c r="A30" s="463"/>
      <c r="B30" s="32" t="s">
        <v>46</v>
      </c>
      <c r="C30" s="111" t="s">
        <v>39</v>
      </c>
      <c r="D30" s="259">
        <v>8</v>
      </c>
      <c r="E30" s="139">
        <f t="shared" si="18"/>
        <v>0.44444444444444442</v>
      </c>
      <c r="F30" s="262">
        <v>10</v>
      </c>
      <c r="G30" s="160">
        <f t="shared" si="19"/>
        <v>0.55555555555555558</v>
      </c>
      <c r="H30" s="276">
        <f t="shared" si="20"/>
        <v>18</v>
      </c>
      <c r="I30" s="332">
        <f>H30*0.22</f>
        <v>3.96</v>
      </c>
      <c r="J30" s="75">
        <v>6</v>
      </c>
      <c r="K30" s="121">
        <f t="shared" si="145"/>
        <v>0.375</v>
      </c>
      <c r="L30" s="74">
        <v>10</v>
      </c>
      <c r="M30" s="124">
        <f t="shared" si="146"/>
        <v>0.625</v>
      </c>
      <c r="N30" s="302">
        <f t="shared" si="169"/>
        <v>16</v>
      </c>
      <c r="O30" s="332">
        <f>N30*0.22</f>
        <v>3.52</v>
      </c>
      <c r="P30" s="259">
        <v>7</v>
      </c>
      <c r="Q30" s="139">
        <f t="shared" si="147"/>
        <v>0.35</v>
      </c>
      <c r="R30" s="262">
        <v>13</v>
      </c>
      <c r="S30" s="160">
        <f t="shared" si="148"/>
        <v>0.65</v>
      </c>
      <c r="T30" s="276">
        <f t="shared" si="170"/>
        <v>20</v>
      </c>
      <c r="U30" s="332">
        <f>T30*0.22</f>
        <v>4.4000000000000004</v>
      </c>
      <c r="V30" s="159">
        <v>10</v>
      </c>
      <c r="W30" s="139">
        <f t="shared" si="149"/>
        <v>0.43478260869565216</v>
      </c>
      <c r="X30" s="98">
        <v>13</v>
      </c>
      <c r="Y30" s="160">
        <f t="shared" si="150"/>
        <v>0.56521739130434778</v>
      </c>
      <c r="Z30" s="305">
        <f t="shared" si="171"/>
        <v>23</v>
      </c>
      <c r="AA30" s="332">
        <f>Z30*0.22</f>
        <v>5.0599999999999996</v>
      </c>
      <c r="AB30" s="281">
        <v>7</v>
      </c>
      <c r="AC30" s="121">
        <f t="shared" si="151"/>
        <v>0.35</v>
      </c>
      <c r="AD30" s="283">
        <v>13</v>
      </c>
      <c r="AE30" s="124">
        <f t="shared" si="152"/>
        <v>0.65</v>
      </c>
      <c r="AF30" s="287">
        <f t="shared" si="172"/>
        <v>20</v>
      </c>
      <c r="AG30" s="332">
        <f>AF30*0.22</f>
        <v>4.4000000000000004</v>
      </c>
      <c r="AH30" s="161">
        <v>8</v>
      </c>
      <c r="AI30" s="121">
        <f t="shared" si="153"/>
        <v>0.38095238095238093</v>
      </c>
      <c r="AJ30" s="74">
        <v>13</v>
      </c>
      <c r="AK30" s="124">
        <f t="shared" si="154"/>
        <v>0.61904761904761907</v>
      </c>
      <c r="AL30" s="305">
        <f t="shared" si="173"/>
        <v>21</v>
      </c>
      <c r="AM30" s="361">
        <f>AL30*0.22</f>
        <v>4.62</v>
      </c>
      <c r="AN30" s="281">
        <v>8</v>
      </c>
      <c r="AO30" s="121">
        <f t="shared" si="155"/>
        <v>0.4</v>
      </c>
      <c r="AP30" s="283">
        <v>12</v>
      </c>
      <c r="AQ30" s="124">
        <f t="shared" si="156"/>
        <v>0.6</v>
      </c>
      <c r="AR30" s="287">
        <f t="shared" si="174"/>
        <v>20</v>
      </c>
      <c r="AS30" s="45">
        <f>AR30*0.22</f>
        <v>4.4000000000000004</v>
      </c>
      <c r="AT30" s="159">
        <v>8</v>
      </c>
      <c r="AU30" s="139">
        <f t="shared" si="157"/>
        <v>0.4</v>
      </c>
      <c r="AV30" s="98">
        <v>12</v>
      </c>
      <c r="AW30" s="160">
        <f t="shared" si="158"/>
        <v>0.6</v>
      </c>
      <c r="AX30" s="302">
        <f t="shared" si="175"/>
        <v>20</v>
      </c>
      <c r="AY30" s="361">
        <f>AX30*0.22</f>
        <v>4.4000000000000004</v>
      </c>
      <c r="AZ30" s="281">
        <v>8</v>
      </c>
      <c r="BA30" s="121">
        <f t="shared" si="159"/>
        <v>0.4</v>
      </c>
      <c r="BB30" s="283">
        <v>12</v>
      </c>
      <c r="BC30" s="124">
        <f t="shared" si="160"/>
        <v>0.6</v>
      </c>
      <c r="BD30" s="287">
        <f t="shared" si="176"/>
        <v>20</v>
      </c>
      <c r="BE30" s="106">
        <f>BD30*0.22</f>
        <v>4.4000000000000004</v>
      </c>
      <c r="BF30" s="159">
        <v>9</v>
      </c>
      <c r="BG30" s="139">
        <f t="shared" si="161"/>
        <v>0.45</v>
      </c>
      <c r="BH30" s="98">
        <v>11</v>
      </c>
      <c r="BI30" s="160">
        <f t="shared" si="162"/>
        <v>0.55000000000000004</v>
      </c>
      <c r="BJ30" s="302">
        <f t="shared" si="177"/>
        <v>20</v>
      </c>
      <c r="BK30" s="441">
        <f>BJ30*0.22</f>
        <v>4.4000000000000004</v>
      </c>
      <c r="BL30" s="281">
        <v>8</v>
      </c>
      <c r="BM30" s="121">
        <f t="shared" si="163"/>
        <v>0.33333333333333331</v>
      </c>
      <c r="BN30" s="283">
        <v>16</v>
      </c>
      <c r="BO30" s="124">
        <f t="shared" si="164"/>
        <v>0.66666666666666663</v>
      </c>
      <c r="BP30" s="287">
        <f t="shared" si="178"/>
        <v>24</v>
      </c>
      <c r="BQ30" s="106">
        <f>BP30*0.22</f>
        <v>5.28</v>
      </c>
      <c r="BR30" s="159"/>
      <c r="BS30" s="139">
        <f t="shared" si="165"/>
        <v>0</v>
      </c>
      <c r="BT30" s="98"/>
      <c r="BU30" s="160">
        <f t="shared" si="166"/>
        <v>0</v>
      </c>
      <c r="BV30" s="131">
        <f t="shared" si="179"/>
        <v>0</v>
      </c>
      <c r="BW30" s="45">
        <f>BV30*0.22</f>
        <v>0</v>
      </c>
      <c r="BX30" s="281"/>
      <c r="BY30" s="121">
        <f t="shared" si="167"/>
        <v>0</v>
      </c>
      <c r="BZ30" s="283"/>
      <c r="CA30" s="124">
        <f t="shared" si="168"/>
        <v>0</v>
      </c>
      <c r="CB30" s="287">
        <f t="shared" si="180"/>
        <v>0</v>
      </c>
      <c r="CC30" s="45">
        <f>CB30*0.22</f>
        <v>0</v>
      </c>
      <c r="CD30" s="200">
        <f t="shared" si="107"/>
        <v>4</v>
      </c>
      <c r="CE30" s="201">
        <f t="shared" si="108"/>
        <v>0.87999999999999989</v>
      </c>
      <c r="CF30" s="200">
        <f t="shared" si="109"/>
        <v>8</v>
      </c>
      <c r="CG30" s="201">
        <f t="shared" si="110"/>
        <v>1.7600000000000002</v>
      </c>
    </row>
    <row r="31" spans="1:85" s="17" customFormat="1" ht="16.5" customHeight="1" thickBot="1" x14ac:dyDescent="0.25">
      <c r="A31" s="463"/>
      <c r="B31" s="32" t="s">
        <v>46</v>
      </c>
      <c r="C31" s="112" t="s">
        <v>40</v>
      </c>
      <c r="D31" s="260">
        <v>10</v>
      </c>
      <c r="E31" s="140">
        <f t="shared" si="18"/>
        <v>0.58823529411764708</v>
      </c>
      <c r="F31" s="263">
        <v>7</v>
      </c>
      <c r="G31" s="163">
        <f t="shared" si="19"/>
        <v>0.41176470588235292</v>
      </c>
      <c r="H31" s="277">
        <f t="shared" si="20"/>
        <v>17</v>
      </c>
      <c r="I31" s="333">
        <f>H31*0.16</f>
        <v>2.72</v>
      </c>
      <c r="J31" s="104">
        <v>10</v>
      </c>
      <c r="K31" s="122">
        <f t="shared" si="145"/>
        <v>0.58823529411764708</v>
      </c>
      <c r="L31" s="99">
        <v>7</v>
      </c>
      <c r="M31" s="125">
        <f t="shared" si="146"/>
        <v>0.41176470588235292</v>
      </c>
      <c r="N31" s="303">
        <f t="shared" si="169"/>
        <v>17</v>
      </c>
      <c r="O31" s="333">
        <f>N31*0.16</f>
        <v>2.72</v>
      </c>
      <c r="P31" s="260">
        <v>9</v>
      </c>
      <c r="Q31" s="140">
        <f t="shared" si="147"/>
        <v>0.52941176470588236</v>
      </c>
      <c r="R31" s="263">
        <v>8</v>
      </c>
      <c r="S31" s="163">
        <f t="shared" si="148"/>
        <v>0.47058823529411764</v>
      </c>
      <c r="T31" s="277">
        <f t="shared" si="170"/>
        <v>17</v>
      </c>
      <c r="U31" s="333">
        <f>T31*0.16</f>
        <v>2.72</v>
      </c>
      <c r="V31" s="162">
        <v>10</v>
      </c>
      <c r="W31" s="140">
        <f t="shared" si="149"/>
        <v>0.52631578947368418</v>
      </c>
      <c r="X31" s="103">
        <v>9</v>
      </c>
      <c r="Y31" s="163">
        <f t="shared" si="150"/>
        <v>0.47368421052631576</v>
      </c>
      <c r="Z31" s="306">
        <f t="shared" si="171"/>
        <v>19</v>
      </c>
      <c r="AA31" s="333">
        <f>Z31*0.16</f>
        <v>3.04</v>
      </c>
      <c r="AB31" s="315">
        <v>10</v>
      </c>
      <c r="AC31" s="122">
        <f t="shared" si="151"/>
        <v>0.52631578947368418</v>
      </c>
      <c r="AD31" s="320">
        <v>9</v>
      </c>
      <c r="AE31" s="125">
        <f t="shared" si="152"/>
        <v>0.47368421052631576</v>
      </c>
      <c r="AF31" s="322">
        <f t="shared" si="172"/>
        <v>19</v>
      </c>
      <c r="AG31" s="333">
        <f>AF31*0.16</f>
        <v>3.04</v>
      </c>
      <c r="AH31" s="166">
        <v>9</v>
      </c>
      <c r="AI31" s="122">
        <f t="shared" si="153"/>
        <v>0.5</v>
      </c>
      <c r="AJ31" s="99">
        <v>9</v>
      </c>
      <c r="AK31" s="125">
        <f t="shared" si="154"/>
        <v>0.5</v>
      </c>
      <c r="AL31" s="306">
        <f t="shared" si="173"/>
        <v>18</v>
      </c>
      <c r="AM31" s="362">
        <f>AL31*0.16</f>
        <v>2.88</v>
      </c>
      <c r="AN31" s="315">
        <v>9</v>
      </c>
      <c r="AO31" s="122">
        <f t="shared" si="155"/>
        <v>0.5</v>
      </c>
      <c r="AP31" s="320">
        <v>9</v>
      </c>
      <c r="AQ31" s="125">
        <f t="shared" si="156"/>
        <v>0.5</v>
      </c>
      <c r="AR31" s="322">
        <f t="shared" si="174"/>
        <v>18</v>
      </c>
      <c r="AS31" s="46">
        <f>AR31*0.16</f>
        <v>2.88</v>
      </c>
      <c r="AT31" s="162">
        <v>9</v>
      </c>
      <c r="AU31" s="140">
        <f t="shared" si="157"/>
        <v>0.5</v>
      </c>
      <c r="AV31" s="103">
        <v>9</v>
      </c>
      <c r="AW31" s="163">
        <f t="shared" si="158"/>
        <v>0.5</v>
      </c>
      <c r="AX31" s="303">
        <f t="shared" si="175"/>
        <v>18</v>
      </c>
      <c r="AY31" s="362">
        <f>AX31*0.16</f>
        <v>2.88</v>
      </c>
      <c r="AZ31" s="315">
        <v>9</v>
      </c>
      <c r="BA31" s="122">
        <f t="shared" si="159"/>
        <v>0.5</v>
      </c>
      <c r="BB31" s="320">
        <v>9</v>
      </c>
      <c r="BC31" s="125">
        <f t="shared" si="160"/>
        <v>0.5</v>
      </c>
      <c r="BD31" s="322">
        <f t="shared" si="176"/>
        <v>18</v>
      </c>
      <c r="BE31" s="107">
        <f>BD31*0.16</f>
        <v>2.88</v>
      </c>
      <c r="BF31" s="162">
        <v>10</v>
      </c>
      <c r="BG31" s="140">
        <f t="shared" si="161"/>
        <v>0.47619047619047616</v>
      </c>
      <c r="BH31" s="103">
        <v>11</v>
      </c>
      <c r="BI31" s="163">
        <f t="shared" si="162"/>
        <v>0.52380952380952384</v>
      </c>
      <c r="BJ31" s="303">
        <f t="shared" si="177"/>
        <v>21</v>
      </c>
      <c r="BK31" s="442">
        <f>BJ31*0.16</f>
        <v>3.36</v>
      </c>
      <c r="BL31" s="315">
        <v>15</v>
      </c>
      <c r="BM31" s="122">
        <f t="shared" si="163"/>
        <v>0.57692307692307687</v>
      </c>
      <c r="BN31" s="320">
        <v>11</v>
      </c>
      <c r="BO31" s="125">
        <f t="shared" si="164"/>
        <v>0.42307692307692307</v>
      </c>
      <c r="BP31" s="322">
        <f t="shared" si="178"/>
        <v>26</v>
      </c>
      <c r="BQ31" s="107">
        <f>BP31*0.16</f>
        <v>4.16</v>
      </c>
      <c r="BR31" s="162"/>
      <c r="BS31" s="140">
        <f t="shared" si="165"/>
        <v>0</v>
      </c>
      <c r="BT31" s="103"/>
      <c r="BU31" s="163">
        <f t="shared" si="166"/>
        <v>0</v>
      </c>
      <c r="BV31" s="132">
        <f t="shared" si="179"/>
        <v>0</v>
      </c>
      <c r="BW31" s="46">
        <f>BV31*0.16</f>
        <v>0</v>
      </c>
      <c r="BX31" s="315"/>
      <c r="BY31" s="122">
        <f t="shared" si="167"/>
        <v>0</v>
      </c>
      <c r="BZ31" s="320"/>
      <c r="CA31" s="125">
        <f t="shared" si="168"/>
        <v>0</v>
      </c>
      <c r="CB31" s="322">
        <f t="shared" si="180"/>
        <v>0</v>
      </c>
      <c r="CC31" s="46">
        <f>CB31*0.16</f>
        <v>0</v>
      </c>
      <c r="CD31" s="230">
        <f t="shared" si="107"/>
        <v>5</v>
      </c>
      <c r="CE31" s="231">
        <f t="shared" si="108"/>
        <v>0.80000000000000027</v>
      </c>
      <c r="CF31" s="230">
        <f t="shared" si="109"/>
        <v>9</v>
      </c>
      <c r="CG31" s="231">
        <f t="shared" si="110"/>
        <v>1.44</v>
      </c>
    </row>
    <row r="32" spans="1:85" ht="16.5" customHeight="1" thickBot="1" x14ac:dyDescent="0.25">
      <c r="A32" s="464"/>
      <c r="B32" s="458" t="s">
        <v>47</v>
      </c>
      <c r="C32" s="459"/>
      <c r="D32" s="210">
        <f>SUM(D12:D31)</f>
        <v>456</v>
      </c>
      <c r="E32" s="345">
        <f t="shared" si="18"/>
        <v>0.46625766871165641</v>
      </c>
      <c r="F32" s="210">
        <f>SUM(F12:F31)</f>
        <v>522</v>
      </c>
      <c r="G32" s="345">
        <f t="shared" si="19"/>
        <v>0.53374233128834359</v>
      </c>
      <c r="H32" s="210">
        <f>SUM(H12:H31)</f>
        <v>978</v>
      </c>
      <c r="I32" s="346">
        <f>SUM(I12:I31)</f>
        <v>651.7600000000001</v>
      </c>
      <c r="J32" s="347">
        <f>SUM(J12:J31)</f>
        <v>448</v>
      </c>
      <c r="K32" s="348">
        <f>J32/N32</f>
        <v>0.46424870466321244</v>
      </c>
      <c r="L32" s="349">
        <f>SUM(L12:L31)</f>
        <v>517</v>
      </c>
      <c r="M32" s="350">
        <f>L32/N32</f>
        <v>0.53575129533678756</v>
      </c>
      <c r="N32" s="210">
        <f>SUM(N12:N31)</f>
        <v>965</v>
      </c>
      <c r="O32" s="351">
        <f>SUM(O12:O31)</f>
        <v>645.13</v>
      </c>
      <c r="P32" s="210">
        <f>SUM(P12:P31)</f>
        <v>464</v>
      </c>
      <c r="Q32" s="345">
        <f>P32/T32</f>
        <v>0.46539618856569709</v>
      </c>
      <c r="R32" s="210">
        <f>SUM(R12:R31)</f>
        <v>533</v>
      </c>
      <c r="S32" s="345">
        <f>R32/T32</f>
        <v>0.53460381143430291</v>
      </c>
      <c r="T32" s="210">
        <f>SUM(T12:T31)</f>
        <v>997</v>
      </c>
      <c r="U32" s="351">
        <f>SUM(U12:U31)</f>
        <v>649.24</v>
      </c>
      <c r="V32" s="210">
        <f>SUM(V12:V31)</f>
        <v>469</v>
      </c>
      <c r="W32" s="345">
        <f>V32/Z32</f>
        <v>0.46666666666666667</v>
      </c>
      <c r="X32" s="210">
        <f>SUM(X12:X31)</f>
        <v>536</v>
      </c>
      <c r="Y32" s="345">
        <f>X32/Z32</f>
        <v>0.53333333333333333</v>
      </c>
      <c r="Z32" s="210">
        <f>SUM(Z12:Z31)</f>
        <v>1005</v>
      </c>
      <c r="AA32" s="351">
        <f>SUM(AA12:AA31)</f>
        <v>651.8599999999999</v>
      </c>
      <c r="AB32" s="210">
        <f>SUM(AB12:AB31)</f>
        <v>467</v>
      </c>
      <c r="AC32" s="345">
        <f>AB32/AF32</f>
        <v>0.46283448959365708</v>
      </c>
      <c r="AD32" s="210">
        <f>SUM(AD12:AD31)</f>
        <v>542</v>
      </c>
      <c r="AE32" s="345">
        <f>AD32/AF32</f>
        <v>0.53716551040634286</v>
      </c>
      <c r="AF32" s="210">
        <f>SUM(AF12:AF31)</f>
        <v>1009</v>
      </c>
      <c r="AG32" s="352">
        <f>SUM(AG12:AG31)</f>
        <v>658.03999999999985</v>
      </c>
      <c r="AH32" s="210">
        <f>SUM(AH12:AH31)</f>
        <v>433</v>
      </c>
      <c r="AI32" s="345">
        <f t="shared" ref="AI32:AI33" si="198">AH32/AL32</f>
        <v>0.46709816612729232</v>
      </c>
      <c r="AJ32" s="210">
        <f>SUM(AJ12:AJ31)</f>
        <v>494</v>
      </c>
      <c r="AK32" s="345">
        <f t="shared" ref="AK32:AK33" si="199">AJ32/AL32</f>
        <v>0.53290183387270762</v>
      </c>
      <c r="AL32" s="210">
        <f>SUM(AL12:AL31)</f>
        <v>927</v>
      </c>
      <c r="AM32" s="349">
        <f>SUM(AM12:AM31)</f>
        <v>646.43999999999983</v>
      </c>
      <c r="AN32" s="210">
        <f>SUM(AN12:AN31)</f>
        <v>407</v>
      </c>
      <c r="AO32" s="345">
        <f t="shared" si="49"/>
        <v>0.46943483275663206</v>
      </c>
      <c r="AP32" s="210">
        <f>SUM(AP12:AP31)</f>
        <v>460</v>
      </c>
      <c r="AQ32" s="345">
        <f t="shared" si="50"/>
        <v>0.53056516724336789</v>
      </c>
      <c r="AR32" s="210">
        <f>SUM(AR12:AR31)</f>
        <v>867</v>
      </c>
      <c r="AS32" s="349">
        <f>SUM(AS12:AS31)</f>
        <v>629.89999999999986</v>
      </c>
      <c r="AT32" s="210">
        <f>SUM(AT12:AT31)</f>
        <v>406</v>
      </c>
      <c r="AU32" s="345">
        <f t="shared" si="51"/>
        <v>0.47099767981438517</v>
      </c>
      <c r="AV32" s="210">
        <f>SUM(AV12:AV31)</f>
        <v>456</v>
      </c>
      <c r="AW32" s="345">
        <f t="shared" si="52"/>
        <v>0.52900232018561488</v>
      </c>
      <c r="AX32" s="210">
        <f>SUM(AX12:AX31)</f>
        <v>862</v>
      </c>
      <c r="AY32" s="349">
        <f>SUM(AY12:AY31)</f>
        <v>626.41999999999996</v>
      </c>
      <c r="AZ32" s="210">
        <f>SUM(AZ12:AZ31)</f>
        <v>404</v>
      </c>
      <c r="BA32" s="345">
        <f>AZ32/BD32</f>
        <v>0.4719626168224299</v>
      </c>
      <c r="BB32" s="210">
        <f>SUM(BB12:BB31)</f>
        <v>452</v>
      </c>
      <c r="BC32" s="345">
        <f t="shared" si="54"/>
        <v>0.5280373831775701</v>
      </c>
      <c r="BD32" s="210">
        <f>SUM(BD12:BD31)</f>
        <v>856</v>
      </c>
      <c r="BE32" s="210">
        <f>SUM(BE12:BE31)</f>
        <v>625.2399999999999</v>
      </c>
      <c r="BF32" s="210">
        <f>SUM(BF12:BF31)</f>
        <v>456</v>
      </c>
      <c r="BG32" s="345">
        <f>BF32/BJ32</f>
        <v>0.47253886010362695</v>
      </c>
      <c r="BH32" s="210">
        <f>SUM(BH12:BH31)</f>
        <v>509</v>
      </c>
      <c r="BI32" s="345">
        <f>BH32/BJ32</f>
        <v>0.52746113989637311</v>
      </c>
      <c r="BJ32" s="210">
        <f>SUM(BJ12:BJ31)</f>
        <v>965</v>
      </c>
      <c r="BK32" s="349">
        <f>SUM(BK12:BK31)</f>
        <v>648.16000000000008</v>
      </c>
      <c r="BL32" s="210">
        <f>SUM(BL12:BL31)</f>
        <v>467</v>
      </c>
      <c r="BM32" s="345">
        <f t="shared" si="58"/>
        <v>0.47029204431017119</v>
      </c>
      <c r="BN32" s="210">
        <f>SUM(BN12:BN31)</f>
        <v>526</v>
      </c>
      <c r="BO32" s="345">
        <f t="shared" si="59"/>
        <v>0.52970795568982876</v>
      </c>
      <c r="BP32" s="210">
        <f>SUM(BP12:BP31)</f>
        <v>993</v>
      </c>
      <c r="BQ32" s="210">
        <f>SUM(BQ12:BQ31)</f>
        <v>660.31</v>
      </c>
      <c r="BR32" s="347">
        <f>SUM(BR15:BR31)</f>
        <v>0</v>
      </c>
      <c r="BS32" s="345" t="e">
        <f t="shared" ref="BS32:BS33" si="200">BR32/BV32</f>
        <v>#DIV/0!</v>
      </c>
      <c r="BT32" s="210">
        <f>SUM(BT15:BT31)</f>
        <v>0</v>
      </c>
      <c r="BU32" s="345" t="e">
        <f t="shared" ref="BU32:BU33" si="201">BT32/BV32</f>
        <v>#DIV/0!</v>
      </c>
      <c r="BV32" s="210">
        <f>SUM(BV15:BV31)</f>
        <v>0</v>
      </c>
      <c r="BW32" s="210">
        <f>SUM(BW15:BW31)</f>
        <v>0</v>
      </c>
      <c r="BX32" s="347">
        <f>SUM(BX15:BX31)</f>
        <v>0</v>
      </c>
      <c r="BY32" s="345" t="e">
        <f t="shared" ref="BY32:BY33" si="202">BX32/CB32</f>
        <v>#DIV/0!</v>
      </c>
      <c r="BZ32" s="210">
        <f>SUM(BZ15:BZ31)</f>
        <v>0</v>
      </c>
      <c r="CA32" s="345" t="e">
        <f t="shared" ref="CA32:CA33" si="203">BZ32/CB32</f>
        <v>#DIV/0!</v>
      </c>
      <c r="CB32" s="210">
        <f>SUM(CB15:CB31)</f>
        <v>0</v>
      </c>
      <c r="CC32" s="349">
        <f>SUM(CC15:CC31)</f>
        <v>0</v>
      </c>
      <c r="CD32" s="353">
        <f>SUM(CD12:CD31)</f>
        <v>28</v>
      </c>
      <c r="CE32" s="354">
        <f>SUM(CE12:CE31)</f>
        <v>12.150000000000006</v>
      </c>
      <c r="CF32" s="355">
        <f>SUM(CF12:CF31)</f>
        <v>28</v>
      </c>
      <c r="CG32" s="356">
        <f>SUM(CG12:CG31)</f>
        <v>15.18</v>
      </c>
    </row>
    <row r="33" spans="2:86" s="240" customFormat="1" ht="21.75" customHeight="1" thickBot="1" x14ac:dyDescent="0.25">
      <c r="B33" s="455" t="s">
        <v>120</v>
      </c>
      <c r="C33" s="456"/>
      <c r="D33" s="343">
        <f>D11+D32</f>
        <v>755</v>
      </c>
      <c r="E33" s="344">
        <f t="shared" si="18"/>
        <v>0.42751981879954698</v>
      </c>
      <c r="F33" s="343">
        <f>F11+F32</f>
        <v>1011</v>
      </c>
      <c r="G33" s="344">
        <f t="shared" si="19"/>
        <v>0.57248018120045296</v>
      </c>
      <c r="H33" s="426">
        <f>H11+H32</f>
        <v>1766</v>
      </c>
      <c r="I33" s="367">
        <f>I11+I32</f>
        <v>1437.7200000000003</v>
      </c>
      <c r="J33" s="239">
        <f>J11+J32</f>
        <v>747</v>
      </c>
      <c r="K33" s="242">
        <f>J33/N33</f>
        <v>0.4258836944127708</v>
      </c>
      <c r="L33" s="239">
        <f>L11+L32</f>
        <v>1007</v>
      </c>
      <c r="M33" s="243">
        <f>L33/N33</f>
        <v>0.57411630558722915</v>
      </c>
      <c r="N33" s="427">
        <f>N11+N32</f>
        <v>1754</v>
      </c>
      <c r="O33" s="368">
        <f>O11+O32</f>
        <v>1432.0900000000001</v>
      </c>
      <c r="P33" s="9">
        <f>P11+P32</f>
        <v>761</v>
      </c>
      <c r="Q33" s="241">
        <f>P33/T33</f>
        <v>0.42680874929893436</v>
      </c>
      <c r="R33" s="9">
        <f>R11+R32</f>
        <v>1022</v>
      </c>
      <c r="S33" s="241">
        <f>R33/T33</f>
        <v>0.57319125070106558</v>
      </c>
      <c r="T33" s="428">
        <f>T11+T32</f>
        <v>1783</v>
      </c>
      <c r="U33" s="369">
        <f>U11+U32</f>
        <v>1433.2</v>
      </c>
      <c r="V33" s="9">
        <f>V11+V32</f>
        <v>766</v>
      </c>
      <c r="W33" s="244">
        <f>V33/Z33</f>
        <v>0.42769402568397541</v>
      </c>
      <c r="X33" s="9">
        <f>X11+X32</f>
        <v>1025</v>
      </c>
      <c r="Y33" s="241">
        <f>X33/Z33</f>
        <v>0.57230597431602459</v>
      </c>
      <c r="Z33" s="428">
        <f>Z11+Z32</f>
        <v>1791</v>
      </c>
      <c r="AA33" s="369">
        <f>AA11+AA32</f>
        <v>1435.82</v>
      </c>
      <c r="AB33" s="9">
        <f>AB11+AB32</f>
        <v>764</v>
      </c>
      <c r="AC33" s="241">
        <f>AB33/AF33</f>
        <v>0.4258639910813824</v>
      </c>
      <c r="AD33" s="9">
        <f>AD11+AD32</f>
        <v>1030</v>
      </c>
      <c r="AE33" s="241">
        <f>AD33/AF33</f>
        <v>0.5741360089186176</v>
      </c>
      <c r="AF33" s="428">
        <f>AF11+AF32</f>
        <v>1794</v>
      </c>
      <c r="AG33" s="369">
        <f>AG11+AG32</f>
        <v>1441</v>
      </c>
      <c r="AH33" s="9">
        <f>AH11+AH32</f>
        <v>730</v>
      </c>
      <c r="AI33" s="241">
        <f t="shared" si="198"/>
        <v>0.42640186915887851</v>
      </c>
      <c r="AJ33" s="9">
        <f>AJ11+AJ32</f>
        <v>982</v>
      </c>
      <c r="AK33" s="241">
        <f t="shared" si="199"/>
        <v>0.57359813084112155</v>
      </c>
      <c r="AL33" s="428">
        <f>AL11+AL32</f>
        <v>1712</v>
      </c>
      <c r="AM33" s="369">
        <f>AM11+AM32</f>
        <v>1429.3999999999999</v>
      </c>
      <c r="AN33" s="9">
        <f>AN11+AN32</f>
        <v>704</v>
      </c>
      <c r="AO33" s="241">
        <f t="shared" si="49"/>
        <v>0.42640823743185946</v>
      </c>
      <c r="AP33" s="9">
        <f>AP11+AP32</f>
        <v>947</v>
      </c>
      <c r="AQ33" s="241">
        <f t="shared" si="50"/>
        <v>0.57359176256814048</v>
      </c>
      <c r="AR33" s="428">
        <f>AR11+AR32</f>
        <v>1651</v>
      </c>
      <c r="AS33" s="245">
        <f>AS11+AS32</f>
        <v>1411.86</v>
      </c>
      <c r="AT33" s="9">
        <f>AT11+AT32</f>
        <v>703</v>
      </c>
      <c r="AU33" s="241">
        <f t="shared" si="51"/>
        <v>0.42683667273831211</v>
      </c>
      <c r="AV33" s="9">
        <f>AV11+AV32</f>
        <v>944</v>
      </c>
      <c r="AW33" s="241">
        <f t="shared" si="52"/>
        <v>0.57316332726168795</v>
      </c>
      <c r="AX33" s="428">
        <f>AX11+AX32</f>
        <v>1647</v>
      </c>
      <c r="AY33" s="245">
        <f>AY11+AY32</f>
        <v>1409.38</v>
      </c>
      <c r="AZ33" s="9">
        <f>AZ11+AZ32</f>
        <v>701</v>
      </c>
      <c r="BA33" s="241">
        <f t="shared" si="53"/>
        <v>0.42717854966483854</v>
      </c>
      <c r="BB33" s="9">
        <f>BB11+BB32</f>
        <v>940</v>
      </c>
      <c r="BC33" s="241">
        <f t="shared" si="54"/>
        <v>0.57282145033516152</v>
      </c>
      <c r="BD33" s="428">
        <f>BD11+BD32</f>
        <v>1641</v>
      </c>
      <c r="BE33" s="245">
        <f>BE11+BE32</f>
        <v>1408.1999999999998</v>
      </c>
      <c r="BF33" s="9">
        <f>BF11+BF32</f>
        <v>753</v>
      </c>
      <c r="BG33" s="241">
        <f t="shared" si="56"/>
        <v>0.43028571428571427</v>
      </c>
      <c r="BH33" s="9">
        <f>BH11+BH32</f>
        <v>997</v>
      </c>
      <c r="BI33" s="241">
        <f t="shared" si="57"/>
        <v>0.56971428571428573</v>
      </c>
      <c r="BJ33" s="428">
        <f>BJ11+BJ32</f>
        <v>1750</v>
      </c>
      <c r="BK33" s="245">
        <f>BK11+BK32</f>
        <v>1431.8000000000002</v>
      </c>
      <c r="BL33" s="9">
        <f>BL11+BL32</f>
        <v>754</v>
      </c>
      <c r="BM33" s="241">
        <f t="shared" si="58"/>
        <v>0.43159702346880369</v>
      </c>
      <c r="BN33" s="9">
        <f>BN11+BN32</f>
        <v>993</v>
      </c>
      <c r="BO33" s="241">
        <f t="shared" si="59"/>
        <v>0.56840297653119631</v>
      </c>
      <c r="BP33" s="428">
        <f>BP11+BP32</f>
        <v>1747</v>
      </c>
      <c r="BQ33" s="245">
        <f>BQ11+BQ32</f>
        <v>1412.9499999999998</v>
      </c>
      <c r="BR33" s="9">
        <f>BR11+BR32</f>
        <v>0</v>
      </c>
      <c r="BS33" s="241" t="e">
        <f t="shared" si="200"/>
        <v>#DIV/0!</v>
      </c>
      <c r="BT33" s="9">
        <f>BT11+BT32</f>
        <v>0</v>
      </c>
      <c r="BU33" s="241" t="e">
        <f t="shared" si="201"/>
        <v>#DIV/0!</v>
      </c>
      <c r="BV33" s="9">
        <f>BV11+BV32</f>
        <v>0</v>
      </c>
      <c r="BW33" s="246"/>
      <c r="BX33" s="9">
        <f>BX11+BX32</f>
        <v>0</v>
      </c>
      <c r="BY33" s="241" t="e">
        <f t="shared" si="202"/>
        <v>#DIV/0!</v>
      </c>
      <c r="BZ33" s="9">
        <f>BZ11+BZ32</f>
        <v>0</v>
      </c>
      <c r="CA33" s="241" t="e">
        <f t="shared" si="203"/>
        <v>#DIV/0!</v>
      </c>
      <c r="CB33" s="9">
        <f>CB11+CB32</f>
        <v>0</v>
      </c>
      <c r="CC33" s="246"/>
      <c r="CD33" s="357">
        <f>CD11+CD32</f>
        <v>-3</v>
      </c>
      <c r="CE33" s="358">
        <f>CE11+CE32</f>
        <v>-18.849999999999994</v>
      </c>
      <c r="CF33" s="359">
        <f>CF11+CF32</f>
        <v>-7</v>
      </c>
      <c r="CG33" s="257">
        <f>CG11+CG32</f>
        <v>-19.14</v>
      </c>
      <c r="CH33" s="342"/>
    </row>
  </sheetData>
  <mergeCells count="24">
    <mergeCell ref="A1:B1"/>
    <mergeCell ref="A2:C2"/>
    <mergeCell ref="J2:O2"/>
    <mergeCell ref="P2:U2"/>
    <mergeCell ref="B33:C33"/>
    <mergeCell ref="A3:B3"/>
    <mergeCell ref="B11:C11"/>
    <mergeCell ref="B32:C32"/>
    <mergeCell ref="A4:A11"/>
    <mergeCell ref="A12:A32"/>
    <mergeCell ref="CD2:CE2"/>
    <mergeCell ref="D2:I2"/>
    <mergeCell ref="CD1:CG1"/>
    <mergeCell ref="CF2:CG2"/>
    <mergeCell ref="AT2:AY2"/>
    <mergeCell ref="AZ2:BE2"/>
    <mergeCell ref="BF2:BK2"/>
    <mergeCell ref="BL2:BQ2"/>
    <mergeCell ref="BR2:BW2"/>
    <mergeCell ref="BX2:CC2"/>
    <mergeCell ref="V2:AA2"/>
    <mergeCell ref="AB2:AG2"/>
    <mergeCell ref="AH2:AM2"/>
    <mergeCell ref="AN2:AS2"/>
  </mergeCells>
  <phoneticPr fontId="13" type="noConversion"/>
  <printOptions horizontalCentered="1" verticalCentered="1"/>
  <pageMargins left="0.78740157480314965" right="0.78740157480314965" top="0.98425196850393704" bottom="0.98425196850393704" header="0.39370078740157483" footer="0.19685039370078741"/>
  <pageSetup paperSize="8" scale="33" orientation="landscape" cellComments="asDisplayed" r:id="rId1"/>
  <headerFooter alignWithMargins="0">
    <oddHeader>&amp;L&amp;8Área de Personal
Servicio de organización, desarrollo y selección de personas&amp;C&amp;"Arial,Negrita"&amp;8EVOLUCIÓN MENSUAL DE LA PLANTILLA DE LA UNIVERSIDAD DE CÁDIZ&amp;R&amp;8&amp;D</oddHeader>
    <oddFooter>&amp;L&amp;P/&amp;N&amp;C&amp;F&amp;R&amp;8PDI</oddFooter>
  </headerFooter>
  <ignoredErrors>
    <ignoredError sqref="O8"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65"/>
  <sheetViews>
    <sheetView topLeftCell="A13" zoomScaleNormal="100" zoomScaleSheetLayoutView="55" workbookViewId="0">
      <pane xSplit="2" topLeftCell="AK1" activePane="topRight" state="frozen"/>
      <selection pane="topRight" activeCell="BP1" sqref="BP1:BR1"/>
    </sheetView>
  </sheetViews>
  <sheetFormatPr baseColWidth="10" defaultColWidth="11.42578125" defaultRowHeight="11.25" x14ac:dyDescent="0.2"/>
  <cols>
    <col min="1" max="1" width="4.140625" style="17" bestFit="1" customWidth="1"/>
    <col min="2" max="2" width="38.42578125" style="17" customWidth="1"/>
    <col min="3" max="3" width="7.28515625" style="17" customWidth="1"/>
    <col min="4" max="4" width="8.28515625" style="17" bestFit="1" customWidth="1"/>
    <col min="5" max="5" width="7.28515625" style="17" customWidth="1"/>
    <col min="6" max="6" width="8.28515625" style="17" bestFit="1" customWidth="1"/>
    <col min="7" max="8" width="7.28515625" style="17" customWidth="1"/>
    <col min="9" max="9" width="8.28515625" style="17" bestFit="1" customWidth="1"/>
    <col min="10" max="10" width="8.140625" style="17" customWidth="1"/>
    <col min="11" max="11" width="8.28515625" style="17" bestFit="1" customWidth="1"/>
    <col min="12" max="12" width="6.85546875" style="16" bestFit="1" customWidth="1"/>
    <col min="13" max="13" width="7.28515625" style="17" customWidth="1"/>
    <col min="14" max="14" width="8.28515625" style="17" bestFit="1" customWidth="1"/>
    <col min="15" max="15" width="8.140625" style="17" customWidth="1"/>
    <col min="16" max="16" width="8.28515625" style="17" bestFit="1" customWidth="1"/>
    <col min="17" max="17" width="6.85546875" style="16" bestFit="1" customWidth="1"/>
    <col min="18" max="18" width="7.28515625" style="17" customWidth="1"/>
    <col min="19" max="19" width="8.28515625" style="17" bestFit="1" customWidth="1"/>
    <col min="20" max="21" width="8.140625" style="17" customWidth="1"/>
    <col min="22" max="22" width="6.85546875" style="16" bestFit="1" customWidth="1"/>
    <col min="23" max="23" width="7.28515625" style="17" customWidth="1"/>
    <col min="24" max="24" width="8.28515625" style="17" bestFit="1" customWidth="1"/>
    <col min="25" max="25" width="7.42578125" style="17" customWidth="1"/>
    <col min="26" max="26" width="8.28515625" style="17" bestFit="1" customWidth="1"/>
    <col min="27" max="27" width="6.85546875" style="16" bestFit="1" customWidth="1"/>
    <col min="28" max="28" width="7.28515625" style="17" customWidth="1"/>
    <col min="29" max="29" width="8.28515625" style="17" bestFit="1" customWidth="1"/>
    <col min="30" max="31" width="8.140625" style="17" customWidth="1"/>
    <col min="32" max="32" width="6.7109375" style="16" bestFit="1" customWidth="1"/>
    <col min="33" max="33" width="7.28515625" style="17" customWidth="1"/>
    <col min="34" max="34" width="9.28515625" style="17" bestFit="1" customWidth="1"/>
    <col min="35" max="36" width="8.140625" style="17" customWidth="1"/>
    <col min="37" max="37" width="6.7109375" style="16" customWidth="1"/>
    <col min="38" max="38" width="7.28515625" style="17" customWidth="1"/>
    <col min="39" max="39" width="9.140625" style="17" bestFit="1" customWidth="1"/>
    <col min="40" max="41" width="8.140625" style="17" customWidth="1"/>
    <col min="42" max="42" width="6.7109375" style="16" bestFit="1" customWidth="1"/>
    <col min="43" max="43" width="7.28515625" style="17" customWidth="1"/>
    <col min="44" max="44" width="8.28515625" style="17" bestFit="1" customWidth="1"/>
    <col min="45" max="46" width="8.140625" style="17" customWidth="1"/>
    <col min="47" max="47" width="6.7109375" style="16" bestFit="1" customWidth="1"/>
    <col min="48" max="48" width="7.28515625" style="17" customWidth="1"/>
    <col min="49" max="49" width="9.28515625" style="17" bestFit="1" customWidth="1"/>
    <col min="50" max="51" width="8.140625" style="17" customWidth="1"/>
    <col min="52" max="52" width="7.42578125" style="16" customWidth="1"/>
    <col min="53" max="53" width="7.28515625" style="16" customWidth="1"/>
    <col min="54" max="54" width="9.140625" style="78" bestFit="1" customWidth="1"/>
    <col min="55" max="55" width="8.140625" style="16" customWidth="1"/>
    <col min="56" max="56" width="8.140625" style="78" customWidth="1"/>
    <col min="57" max="57" width="7.28515625" style="16" customWidth="1"/>
    <col min="58" max="59" width="7.28515625" style="78" hidden="1" customWidth="1"/>
    <col min="60" max="61" width="8.140625" style="78" hidden="1" customWidth="1"/>
    <col min="62" max="62" width="5.7109375" style="78" hidden="1" customWidth="1"/>
    <col min="63" max="64" width="7.28515625" style="78" hidden="1" customWidth="1"/>
    <col min="65" max="66" width="8.140625" style="78" hidden="1" customWidth="1"/>
    <col min="67" max="67" width="9.85546875" style="16" hidden="1" customWidth="1"/>
    <col min="68" max="68" width="13.28515625" style="16" customWidth="1"/>
    <col min="69" max="69" width="15.140625" style="16" customWidth="1"/>
    <col min="70" max="70" width="3" style="17" customWidth="1"/>
    <col min="71" max="71" width="16.42578125" style="17" customWidth="1"/>
    <col min="72" max="72" width="8" style="17" hidden="1" customWidth="1"/>
    <col min="73" max="16384" width="11.42578125" style="17"/>
  </cols>
  <sheetData>
    <row r="1" spans="1:71" ht="21.75" customHeight="1" thickBot="1" x14ac:dyDescent="0.25">
      <c r="A1" s="507" t="s">
        <v>244</v>
      </c>
      <c r="B1" s="508"/>
      <c r="C1" s="78"/>
      <c r="D1" s="78"/>
      <c r="E1" s="78"/>
      <c r="F1" s="78"/>
      <c r="G1" s="78"/>
      <c r="H1" s="16"/>
      <c r="I1" s="78"/>
      <c r="J1" s="16"/>
      <c r="K1" s="78"/>
      <c r="M1" s="16"/>
      <c r="N1" s="78"/>
      <c r="O1" s="16"/>
      <c r="P1" s="78"/>
      <c r="R1" s="338"/>
      <c r="S1" s="78"/>
      <c r="T1" s="16"/>
      <c r="U1" s="78"/>
      <c r="W1" s="16"/>
      <c r="X1" s="78"/>
      <c r="Y1" s="16"/>
      <c r="Z1" s="78"/>
      <c r="AB1" s="16"/>
      <c r="AC1" s="78"/>
      <c r="AD1" s="16"/>
      <c r="AE1" s="78"/>
      <c r="AG1" s="16"/>
      <c r="AH1" s="78"/>
      <c r="AI1" s="16"/>
      <c r="AJ1" s="78"/>
      <c r="AL1" s="16"/>
      <c r="AM1" s="78"/>
      <c r="AN1" s="16"/>
      <c r="AO1" s="78"/>
      <c r="AQ1" s="16"/>
      <c r="AR1" s="78"/>
      <c r="AS1" s="16"/>
      <c r="AT1" s="78"/>
      <c r="AV1" s="16"/>
      <c r="AW1" s="78"/>
      <c r="AX1" s="16"/>
      <c r="AY1" s="78"/>
      <c r="BF1" s="79"/>
      <c r="BG1" s="79"/>
      <c r="BH1" s="79"/>
      <c r="BI1" s="79"/>
      <c r="BJ1" s="79"/>
      <c r="BK1" s="79"/>
      <c r="BL1" s="79"/>
      <c r="BM1" s="79"/>
      <c r="BN1" s="79"/>
      <c r="BO1" s="79"/>
      <c r="BP1" s="527"/>
      <c r="BQ1" s="527"/>
      <c r="BR1" s="527"/>
      <c r="BS1" s="279"/>
    </row>
    <row r="2" spans="1:71" ht="13.5" customHeight="1" thickBot="1" x14ac:dyDescent="0.25">
      <c r="A2" s="468" t="s">
        <v>250</v>
      </c>
      <c r="B2" s="469"/>
      <c r="C2" s="235"/>
      <c r="D2" s="235"/>
      <c r="E2" s="235"/>
      <c r="F2" s="235"/>
      <c r="G2" s="235"/>
      <c r="H2" s="467" t="s">
        <v>251</v>
      </c>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6"/>
      <c r="BF2" s="94"/>
      <c r="BG2" s="101"/>
      <c r="BH2" s="94"/>
      <c r="BI2" s="101"/>
      <c r="BJ2" s="94"/>
      <c r="BK2" s="94"/>
      <c r="BL2" s="101"/>
      <c r="BM2" s="94"/>
      <c r="BN2" s="101"/>
      <c r="BO2" s="93"/>
      <c r="BP2" s="476"/>
      <c r="BQ2" s="477"/>
    </row>
    <row r="3" spans="1:71" ht="13.5" customHeight="1" thickBot="1" x14ac:dyDescent="0.25">
      <c r="A3" s="470"/>
      <c r="B3" s="471"/>
      <c r="C3" s="472" t="s">
        <v>248</v>
      </c>
      <c r="D3" s="465"/>
      <c r="E3" s="465"/>
      <c r="F3" s="465"/>
      <c r="G3" s="465"/>
      <c r="H3" s="467" t="s">
        <v>246</v>
      </c>
      <c r="I3" s="465"/>
      <c r="J3" s="465"/>
      <c r="K3" s="465"/>
      <c r="L3" s="466"/>
      <c r="M3" s="467" t="s">
        <v>260</v>
      </c>
      <c r="N3" s="465"/>
      <c r="O3" s="465"/>
      <c r="P3" s="465"/>
      <c r="Q3" s="466"/>
      <c r="R3" s="467" t="s">
        <v>261</v>
      </c>
      <c r="S3" s="465"/>
      <c r="T3" s="465"/>
      <c r="U3" s="465"/>
      <c r="V3" s="466"/>
      <c r="W3" s="467" t="s">
        <v>262</v>
      </c>
      <c r="X3" s="465"/>
      <c r="Y3" s="465"/>
      <c r="Z3" s="465"/>
      <c r="AA3" s="466"/>
      <c r="AB3" s="467" t="s">
        <v>263</v>
      </c>
      <c r="AC3" s="465"/>
      <c r="AD3" s="465"/>
      <c r="AE3" s="465"/>
      <c r="AF3" s="466"/>
      <c r="AG3" s="467" t="s">
        <v>264</v>
      </c>
      <c r="AH3" s="465"/>
      <c r="AI3" s="465"/>
      <c r="AJ3" s="465"/>
      <c r="AK3" s="466"/>
      <c r="AL3" s="467" t="s">
        <v>265</v>
      </c>
      <c r="AM3" s="465"/>
      <c r="AN3" s="465"/>
      <c r="AO3" s="465"/>
      <c r="AP3" s="466"/>
      <c r="AQ3" s="467" t="s">
        <v>266</v>
      </c>
      <c r="AR3" s="465"/>
      <c r="AS3" s="465"/>
      <c r="AT3" s="465"/>
      <c r="AU3" s="466"/>
      <c r="AV3" s="467" t="s">
        <v>267</v>
      </c>
      <c r="AW3" s="465"/>
      <c r="AX3" s="465"/>
      <c r="AY3" s="465"/>
      <c r="AZ3" s="466"/>
      <c r="BA3" s="467" t="s">
        <v>268</v>
      </c>
      <c r="BB3" s="465"/>
      <c r="BC3" s="465"/>
      <c r="BD3" s="465"/>
      <c r="BE3" s="466"/>
      <c r="BF3" s="465" t="s">
        <v>269</v>
      </c>
      <c r="BG3" s="465"/>
      <c r="BH3" s="465"/>
      <c r="BI3" s="465"/>
      <c r="BJ3" s="466"/>
      <c r="BK3" s="467" t="s">
        <v>248</v>
      </c>
      <c r="BL3" s="465"/>
      <c r="BM3" s="465"/>
      <c r="BN3" s="465"/>
      <c r="BO3" s="466"/>
      <c r="BP3" s="489" t="s">
        <v>0</v>
      </c>
      <c r="BQ3" s="489" t="s">
        <v>1</v>
      </c>
    </row>
    <row r="4" spans="1:71" ht="23.25" customHeight="1" thickBot="1" x14ac:dyDescent="0.25">
      <c r="A4" s="491" t="s">
        <v>2</v>
      </c>
      <c r="B4" s="491"/>
      <c r="C4" s="80" t="s">
        <v>3</v>
      </c>
      <c r="D4" s="113" t="s">
        <v>218</v>
      </c>
      <c r="E4" s="80" t="s">
        <v>4</v>
      </c>
      <c r="F4" s="113" t="s">
        <v>218</v>
      </c>
      <c r="G4" s="238" t="s">
        <v>5</v>
      </c>
      <c r="H4" s="80" t="s">
        <v>3</v>
      </c>
      <c r="I4" s="113" t="s">
        <v>218</v>
      </c>
      <c r="J4" s="80" t="s">
        <v>4</v>
      </c>
      <c r="K4" s="113" t="s">
        <v>218</v>
      </c>
      <c r="L4" s="237" t="s">
        <v>5</v>
      </c>
      <c r="M4" s="80" t="s">
        <v>3</v>
      </c>
      <c r="N4" s="113" t="s">
        <v>218</v>
      </c>
      <c r="O4" s="80" t="s">
        <v>4</v>
      </c>
      <c r="P4" s="113" t="s">
        <v>218</v>
      </c>
      <c r="Q4" s="237" t="s">
        <v>5</v>
      </c>
      <c r="R4" s="80" t="s">
        <v>3</v>
      </c>
      <c r="S4" s="113" t="s">
        <v>218</v>
      </c>
      <c r="T4" s="80" t="s">
        <v>4</v>
      </c>
      <c r="U4" s="113" t="s">
        <v>218</v>
      </c>
      <c r="V4" s="237" t="s">
        <v>5</v>
      </c>
      <c r="W4" s="80" t="s">
        <v>3</v>
      </c>
      <c r="X4" s="113" t="s">
        <v>218</v>
      </c>
      <c r="Y4" s="80" t="s">
        <v>4</v>
      </c>
      <c r="Z4" s="113" t="s">
        <v>218</v>
      </c>
      <c r="AA4" s="237" t="s">
        <v>5</v>
      </c>
      <c r="AB4" s="80" t="s">
        <v>3</v>
      </c>
      <c r="AC4" s="113" t="s">
        <v>218</v>
      </c>
      <c r="AD4" s="80" t="s">
        <v>4</v>
      </c>
      <c r="AE4" s="113" t="s">
        <v>218</v>
      </c>
      <c r="AF4" s="237" t="s">
        <v>5</v>
      </c>
      <c r="AG4" s="80" t="s">
        <v>3</v>
      </c>
      <c r="AH4" s="113" t="s">
        <v>218</v>
      </c>
      <c r="AI4" s="80" t="s">
        <v>4</v>
      </c>
      <c r="AJ4" s="113" t="s">
        <v>218</v>
      </c>
      <c r="AK4" s="237" t="s">
        <v>5</v>
      </c>
      <c r="AL4" s="80" t="s">
        <v>3</v>
      </c>
      <c r="AM4" s="113" t="s">
        <v>218</v>
      </c>
      <c r="AN4" s="80" t="s">
        <v>4</v>
      </c>
      <c r="AO4" s="113" t="s">
        <v>218</v>
      </c>
      <c r="AP4" s="237" t="s">
        <v>5</v>
      </c>
      <c r="AQ4" s="80" t="s">
        <v>3</v>
      </c>
      <c r="AR4" s="113" t="s">
        <v>218</v>
      </c>
      <c r="AS4" s="80" t="s">
        <v>4</v>
      </c>
      <c r="AT4" s="113" t="s">
        <v>218</v>
      </c>
      <c r="AU4" s="237" t="s">
        <v>5</v>
      </c>
      <c r="AV4" s="80" t="s">
        <v>3</v>
      </c>
      <c r="AW4" s="113" t="s">
        <v>218</v>
      </c>
      <c r="AX4" s="80" t="s">
        <v>4</v>
      </c>
      <c r="AY4" s="113" t="s">
        <v>218</v>
      </c>
      <c r="AZ4" s="237" t="s">
        <v>5</v>
      </c>
      <c r="BA4" s="80" t="s">
        <v>3</v>
      </c>
      <c r="BB4" s="113" t="s">
        <v>218</v>
      </c>
      <c r="BC4" s="80" t="s">
        <v>4</v>
      </c>
      <c r="BD4" s="113" t="s">
        <v>218</v>
      </c>
      <c r="BE4" s="237" t="s">
        <v>5</v>
      </c>
      <c r="BF4" s="253" t="s">
        <v>3</v>
      </c>
      <c r="BG4" s="113" t="s">
        <v>218</v>
      </c>
      <c r="BH4" s="80" t="s">
        <v>4</v>
      </c>
      <c r="BI4" s="113" t="s">
        <v>218</v>
      </c>
      <c r="BJ4" s="194" t="s">
        <v>5</v>
      </c>
      <c r="BK4" s="80" t="s">
        <v>3</v>
      </c>
      <c r="BL4" s="113" t="s">
        <v>218</v>
      </c>
      <c r="BM4" s="80" t="s">
        <v>4</v>
      </c>
      <c r="BN4" s="113" t="s">
        <v>218</v>
      </c>
      <c r="BO4" s="195" t="s">
        <v>5</v>
      </c>
      <c r="BP4" s="490"/>
      <c r="BQ4" s="490"/>
    </row>
    <row r="5" spans="1:71" ht="16.5" customHeight="1" x14ac:dyDescent="0.2">
      <c r="A5" s="474" t="s">
        <v>146</v>
      </c>
      <c r="B5" s="3" t="s">
        <v>6</v>
      </c>
      <c r="C5" s="81">
        <v>15</v>
      </c>
      <c r="D5" s="126">
        <f>IFERROR(C5/G5,0)</f>
        <v>0.51724137931034486</v>
      </c>
      <c r="E5" s="81">
        <v>14</v>
      </c>
      <c r="F5" s="126">
        <f>IFERROR(E5/G5,0)</f>
        <v>0.48275862068965519</v>
      </c>
      <c r="G5" s="250">
        <f>C5+E5</f>
        <v>29</v>
      </c>
      <c r="H5" s="167">
        <v>15</v>
      </c>
      <c r="I5" s="126">
        <f>IFERROR(H5/L5,0)</f>
        <v>0.51724137931034486</v>
      </c>
      <c r="J5" s="137">
        <v>14</v>
      </c>
      <c r="K5" s="168">
        <f>IFERROR(J5/L5,0)</f>
        <v>0.48275862068965519</v>
      </c>
      <c r="L5" s="55">
        <f>SUM(H5,J5)</f>
        <v>29</v>
      </c>
      <c r="M5" s="56">
        <v>15</v>
      </c>
      <c r="N5" s="174">
        <f t="shared" ref="N5:N14" si="0">IF(Q5=0,0,M5/Q5)</f>
        <v>0.51724137931034486</v>
      </c>
      <c r="O5" s="178">
        <v>14</v>
      </c>
      <c r="P5" s="174">
        <f t="shared" ref="P5:P14" si="1">IFERROR(O5/Q5,0)</f>
        <v>0.48275862068965519</v>
      </c>
      <c r="Q5" s="57">
        <f>M5+O5</f>
        <v>29</v>
      </c>
      <c r="R5" s="35">
        <v>15</v>
      </c>
      <c r="S5" s="174">
        <f t="shared" ref="S5:S14" si="2">IF(V5=0,0,R5/V5)</f>
        <v>0.51724137931034486</v>
      </c>
      <c r="T5" s="97">
        <v>14</v>
      </c>
      <c r="U5" s="174">
        <f t="shared" ref="U5:U14" si="3">IFERROR(T5/V5,0)</f>
        <v>0.48275862068965519</v>
      </c>
      <c r="V5" s="90">
        <f t="shared" ref="V5:V14" si="4">R5+T5</f>
        <v>29</v>
      </c>
      <c r="W5" s="4">
        <v>15</v>
      </c>
      <c r="X5" s="174">
        <f t="shared" ref="X5:X14" si="5">IF(AA5=0,0,W5/AA5)</f>
        <v>0.51724137931034486</v>
      </c>
      <c r="Y5" s="178">
        <v>14</v>
      </c>
      <c r="Z5" s="174">
        <f t="shared" ref="Z5:Z14" si="6">IFERROR(Y5/AA5,0)</f>
        <v>0.48275862068965519</v>
      </c>
      <c r="AA5" s="57">
        <f t="shared" ref="AA5:AA14" si="7">W5+Y5</f>
        <v>29</v>
      </c>
      <c r="AB5" s="5">
        <v>15</v>
      </c>
      <c r="AC5" s="174">
        <f t="shared" ref="AC5:AC14" si="8">IF(AF5=0,0,AB5/AF5)</f>
        <v>0.51724137931034486</v>
      </c>
      <c r="AD5" s="184">
        <v>14</v>
      </c>
      <c r="AE5" s="174">
        <f t="shared" ref="AE5:AE14" si="9">IFERROR(AD5/AF5,0)</f>
        <v>0.48275862068965519</v>
      </c>
      <c r="AF5" s="90">
        <f t="shared" ref="AF5:AF14" si="10">AB5+AD5</f>
        <v>29</v>
      </c>
      <c r="AG5" s="4">
        <v>15</v>
      </c>
      <c r="AH5" s="174">
        <f t="shared" ref="AH5:AH14" si="11">IF(AK5=0,0,AG5/AK5)</f>
        <v>0.51724137931034486</v>
      </c>
      <c r="AI5" s="178">
        <v>14</v>
      </c>
      <c r="AJ5" s="174">
        <f t="shared" ref="AJ5:AJ14" si="12">IFERROR(AI5/AK5,0)</f>
        <v>0.48275862068965519</v>
      </c>
      <c r="AK5" s="57">
        <f t="shared" ref="AK5:AK14" si="13">AG5+AI5</f>
        <v>29</v>
      </c>
      <c r="AL5" s="5">
        <v>15</v>
      </c>
      <c r="AM5" s="174">
        <f t="shared" ref="AM5:AM14" si="14">IF(AP5=0,0,AL5/AP5)</f>
        <v>0.51724137931034486</v>
      </c>
      <c r="AN5" s="184">
        <v>14</v>
      </c>
      <c r="AO5" s="174">
        <f t="shared" ref="AO5:AO14" si="15">IFERROR(AN5/AP5,0)</f>
        <v>0.48275862068965519</v>
      </c>
      <c r="AP5" s="90">
        <f t="shared" ref="AP5:AP14" si="16">AL5+AN5</f>
        <v>29</v>
      </c>
      <c r="AQ5" s="4">
        <v>14</v>
      </c>
      <c r="AR5" s="174">
        <f>IF(AU5=0,0,AQ5/AU5)</f>
        <v>0.5</v>
      </c>
      <c r="AS5" s="178">
        <v>14</v>
      </c>
      <c r="AT5" s="174">
        <f t="shared" ref="AT5:AT14" si="17">IFERROR(AS5/AU5,0)</f>
        <v>0.5</v>
      </c>
      <c r="AU5" s="57">
        <f t="shared" ref="AU5:AU14" si="18">AQ5+AS5</f>
        <v>28</v>
      </c>
      <c r="AV5" s="5">
        <v>14</v>
      </c>
      <c r="AW5" s="174">
        <f t="shared" ref="AW5:AW14" si="19">IF(AZ5=0,0,AV5/AZ5)</f>
        <v>0.5</v>
      </c>
      <c r="AX5" s="184">
        <v>14</v>
      </c>
      <c r="AY5" s="174">
        <f t="shared" ref="AY5:AY14" si="20">IFERROR(AX5/AZ5,0)</f>
        <v>0.5</v>
      </c>
      <c r="AZ5" s="90">
        <f t="shared" ref="AZ5:AZ14" si="21">AV5+AX5</f>
        <v>28</v>
      </c>
      <c r="BA5" s="81">
        <v>14</v>
      </c>
      <c r="BB5" s="174">
        <f t="shared" ref="BB5:BB14" si="22">IF(BE5=0,0,BA5/BE5)</f>
        <v>0.5</v>
      </c>
      <c r="BC5" s="81">
        <v>14</v>
      </c>
      <c r="BD5" s="174">
        <f t="shared" ref="BD5:BD14" si="23">IFERROR(BC5/BE5,0)</f>
        <v>0.5</v>
      </c>
      <c r="BE5" s="57">
        <f t="shared" ref="BE5:BE14" si="24">BA5+BC5</f>
        <v>28</v>
      </c>
      <c r="BF5" s="5"/>
      <c r="BG5" s="174">
        <f t="shared" ref="BG5:BG14" si="25">IF(BJ5=0,0,BF5/BJ5)</f>
        <v>0</v>
      </c>
      <c r="BH5" s="184"/>
      <c r="BI5" s="174">
        <f t="shared" ref="BI5:BI14" si="26">IFERROR(BH5/BJ5,0)</f>
        <v>0</v>
      </c>
      <c r="BJ5" s="90">
        <f t="shared" ref="BJ5:BJ14" si="27">BF5+BH5</f>
        <v>0</v>
      </c>
      <c r="BK5" s="81"/>
      <c r="BL5" s="174">
        <f t="shared" ref="BL5:BL14" si="28">IF(BO5=0,0,BK5/BO5)</f>
        <v>0</v>
      </c>
      <c r="BM5" s="81"/>
      <c r="BN5" s="174">
        <f t="shared" ref="BN5:BN14" si="29">IFERROR(BM5/BO5,0)</f>
        <v>0</v>
      </c>
      <c r="BO5" s="57">
        <f>BK5+BM5</f>
        <v>0</v>
      </c>
      <c r="BP5" s="96">
        <f>BE5-AZ5</f>
        <v>0</v>
      </c>
      <c r="BQ5" s="36">
        <f>BE5-L5</f>
        <v>-1</v>
      </c>
    </row>
    <row r="6" spans="1:71" ht="16.5" customHeight="1" x14ac:dyDescent="0.2">
      <c r="A6" s="474"/>
      <c r="B6" s="6" t="s">
        <v>7</v>
      </c>
      <c r="C6" s="81">
        <v>31</v>
      </c>
      <c r="D6" s="174">
        <f t="shared" ref="D6:D38" si="30">IFERROR(C6/G6,0)</f>
        <v>0.75609756097560976</v>
      </c>
      <c r="E6" s="81">
        <v>10</v>
      </c>
      <c r="F6" s="174">
        <f t="shared" ref="F6:F38" si="31">IFERROR(E6/G6,0)</f>
        <v>0.24390243902439024</v>
      </c>
      <c r="G6" s="251">
        <f t="shared" ref="G6:G14" si="32">C6+E6</f>
        <v>41</v>
      </c>
      <c r="H6" s="161">
        <v>32</v>
      </c>
      <c r="I6" s="121">
        <f t="shared" ref="I6:I14" si="33">IFERROR(H6/L6,0)</f>
        <v>0.76190476190476186</v>
      </c>
      <c r="J6" s="74">
        <v>10</v>
      </c>
      <c r="K6" s="169">
        <f t="shared" ref="K6:K14" si="34">IFERROR(J6/L6,0)</f>
        <v>0.23809523809523808</v>
      </c>
      <c r="L6" s="55">
        <f t="shared" ref="L6:L14" si="35">SUM(H6,J6)</f>
        <v>42</v>
      </c>
      <c r="M6" s="59">
        <v>32</v>
      </c>
      <c r="N6" s="121">
        <f t="shared" si="0"/>
        <v>0.76190476190476186</v>
      </c>
      <c r="O6" s="177">
        <v>10</v>
      </c>
      <c r="P6" s="121">
        <f t="shared" si="1"/>
        <v>0.23809523809523808</v>
      </c>
      <c r="Q6" s="60">
        <f t="shared" ref="Q6:Q14" si="36">M6+O6</f>
        <v>42</v>
      </c>
      <c r="R6" s="34">
        <v>32</v>
      </c>
      <c r="S6" s="121">
        <f t="shared" si="2"/>
        <v>0.76190476190476186</v>
      </c>
      <c r="T6" s="98">
        <v>10</v>
      </c>
      <c r="U6" s="121">
        <f t="shared" si="3"/>
        <v>0.23809523809523808</v>
      </c>
      <c r="V6" s="91">
        <f t="shared" si="4"/>
        <v>42</v>
      </c>
      <c r="W6" s="81">
        <v>37</v>
      </c>
      <c r="X6" s="121">
        <f t="shared" si="5"/>
        <v>0.75510204081632648</v>
      </c>
      <c r="Y6" s="177">
        <v>12</v>
      </c>
      <c r="Z6" s="121">
        <f t="shared" si="6"/>
        <v>0.24489795918367346</v>
      </c>
      <c r="AA6" s="60">
        <f t="shared" si="7"/>
        <v>49</v>
      </c>
      <c r="AB6" s="82">
        <v>37</v>
      </c>
      <c r="AC6" s="121">
        <f t="shared" si="8"/>
        <v>0.75510204081632648</v>
      </c>
      <c r="AD6" s="185">
        <v>12</v>
      </c>
      <c r="AE6" s="121">
        <f t="shared" si="9"/>
        <v>0.24489795918367346</v>
      </c>
      <c r="AF6" s="91">
        <f t="shared" si="10"/>
        <v>49</v>
      </c>
      <c r="AG6" s="81">
        <v>37</v>
      </c>
      <c r="AH6" s="121">
        <f t="shared" si="11"/>
        <v>0.75510204081632648</v>
      </c>
      <c r="AI6" s="177">
        <v>12</v>
      </c>
      <c r="AJ6" s="121">
        <f t="shared" si="12"/>
        <v>0.24489795918367346</v>
      </c>
      <c r="AK6" s="66">
        <f t="shared" si="13"/>
        <v>49</v>
      </c>
      <c r="AL6" s="82">
        <v>37</v>
      </c>
      <c r="AM6" s="121">
        <f t="shared" si="14"/>
        <v>0.75510204081632648</v>
      </c>
      <c r="AN6" s="185">
        <v>12</v>
      </c>
      <c r="AO6" s="121">
        <f t="shared" si="15"/>
        <v>0.24489795918367346</v>
      </c>
      <c r="AP6" s="91">
        <f t="shared" si="16"/>
        <v>49</v>
      </c>
      <c r="AQ6" s="81">
        <v>37</v>
      </c>
      <c r="AR6" s="121">
        <f t="shared" ref="AR6:AR14" si="37">IF(AU6=0,0,AQ6/AU6)</f>
        <v>0.75510204081632648</v>
      </c>
      <c r="AS6" s="177">
        <v>12</v>
      </c>
      <c r="AT6" s="121">
        <f t="shared" si="17"/>
        <v>0.24489795918367346</v>
      </c>
      <c r="AU6" s="60">
        <f t="shared" si="18"/>
        <v>49</v>
      </c>
      <c r="AV6" s="82">
        <v>37</v>
      </c>
      <c r="AW6" s="121">
        <f t="shared" si="19"/>
        <v>0.75510204081632648</v>
      </c>
      <c r="AX6" s="185">
        <v>12</v>
      </c>
      <c r="AY6" s="121">
        <f t="shared" si="20"/>
        <v>0.24489795918367346</v>
      </c>
      <c r="AZ6" s="91">
        <f t="shared" si="21"/>
        <v>49</v>
      </c>
      <c r="BA6" s="81">
        <v>46</v>
      </c>
      <c r="BB6" s="174">
        <f t="shared" si="22"/>
        <v>0.76666666666666672</v>
      </c>
      <c r="BC6" s="81">
        <v>14</v>
      </c>
      <c r="BD6" s="174">
        <f t="shared" si="23"/>
        <v>0.23333333333333334</v>
      </c>
      <c r="BE6" s="60">
        <f t="shared" si="24"/>
        <v>60</v>
      </c>
      <c r="BF6" s="82"/>
      <c r="BG6" s="121">
        <f t="shared" si="25"/>
        <v>0</v>
      </c>
      <c r="BH6" s="185"/>
      <c r="BI6" s="121">
        <f t="shared" si="26"/>
        <v>0</v>
      </c>
      <c r="BJ6" s="91">
        <f t="shared" si="27"/>
        <v>0</v>
      </c>
      <c r="BK6" s="81"/>
      <c r="BL6" s="174">
        <f t="shared" si="28"/>
        <v>0</v>
      </c>
      <c r="BM6" s="81"/>
      <c r="BN6" s="174">
        <f t="shared" si="29"/>
        <v>0</v>
      </c>
      <c r="BO6" s="60">
        <f>BK6+BM6</f>
        <v>0</v>
      </c>
      <c r="BP6" s="96">
        <f t="shared" ref="BP6:BP14" si="38">BE6-AZ6</f>
        <v>11</v>
      </c>
      <c r="BQ6" s="83">
        <f t="shared" ref="BQ6:BQ14" si="39">BE6-L6</f>
        <v>18</v>
      </c>
    </row>
    <row r="7" spans="1:71" ht="16.5" customHeight="1" x14ac:dyDescent="0.2">
      <c r="A7" s="474"/>
      <c r="B7" s="6" t="s">
        <v>8</v>
      </c>
      <c r="C7" s="81">
        <v>171</v>
      </c>
      <c r="D7" s="174">
        <f t="shared" si="30"/>
        <v>0.7844036697247706</v>
      </c>
      <c r="E7" s="81">
        <v>47</v>
      </c>
      <c r="F7" s="174">
        <f t="shared" si="31"/>
        <v>0.21559633027522937</v>
      </c>
      <c r="G7" s="251">
        <f t="shared" si="32"/>
        <v>218</v>
      </c>
      <c r="H7" s="161">
        <v>169</v>
      </c>
      <c r="I7" s="121">
        <f t="shared" si="33"/>
        <v>0.78240740740740744</v>
      </c>
      <c r="J7" s="74">
        <v>47</v>
      </c>
      <c r="K7" s="169">
        <f t="shared" si="34"/>
        <v>0.21759259259259259</v>
      </c>
      <c r="L7" s="55">
        <f t="shared" si="35"/>
        <v>216</v>
      </c>
      <c r="M7" s="59">
        <v>169</v>
      </c>
      <c r="N7" s="121">
        <f t="shared" si="0"/>
        <v>0.78240740740740744</v>
      </c>
      <c r="O7" s="177">
        <v>47</v>
      </c>
      <c r="P7" s="121">
        <f t="shared" si="1"/>
        <v>0.21759259259259259</v>
      </c>
      <c r="Q7" s="60">
        <f t="shared" si="36"/>
        <v>216</v>
      </c>
      <c r="R7" s="34">
        <v>169</v>
      </c>
      <c r="S7" s="121">
        <f t="shared" si="2"/>
        <v>0.78240740740740744</v>
      </c>
      <c r="T7" s="98">
        <v>47</v>
      </c>
      <c r="U7" s="121">
        <f t="shared" si="3"/>
        <v>0.21759259259259259</v>
      </c>
      <c r="V7" s="91">
        <f t="shared" si="4"/>
        <v>216</v>
      </c>
      <c r="W7" s="81">
        <v>168</v>
      </c>
      <c r="X7" s="121">
        <f t="shared" si="5"/>
        <v>0.78139534883720929</v>
      </c>
      <c r="Y7" s="177">
        <v>47</v>
      </c>
      <c r="Z7" s="121">
        <f t="shared" si="6"/>
        <v>0.21860465116279071</v>
      </c>
      <c r="AA7" s="60">
        <f t="shared" si="7"/>
        <v>215</v>
      </c>
      <c r="AB7" s="82">
        <v>168</v>
      </c>
      <c r="AC7" s="121">
        <f t="shared" si="8"/>
        <v>0.78139534883720929</v>
      </c>
      <c r="AD7" s="185">
        <v>47</v>
      </c>
      <c r="AE7" s="121">
        <f t="shared" si="9"/>
        <v>0.21860465116279071</v>
      </c>
      <c r="AF7" s="91">
        <f t="shared" si="10"/>
        <v>215</v>
      </c>
      <c r="AG7" s="81">
        <v>166</v>
      </c>
      <c r="AH7" s="121">
        <f t="shared" si="11"/>
        <v>0.77934272300469487</v>
      </c>
      <c r="AI7" s="177">
        <v>47</v>
      </c>
      <c r="AJ7" s="121">
        <f t="shared" si="12"/>
        <v>0.22065727699530516</v>
      </c>
      <c r="AK7" s="66">
        <f t="shared" si="13"/>
        <v>213</v>
      </c>
      <c r="AL7" s="82">
        <v>166</v>
      </c>
      <c r="AM7" s="121">
        <f t="shared" si="14"/>
        <v>0.77934272300469487</v>
      </c>
      <c r="AN7" s="185">
        <v>47</v>
      </c>
      <c r="AO7" s="121">
        <f t="shared" si="15"/>
        <v>0.22065727699530516</v>
      </c>
      <c r="AP7" s="91">
        <f t="shared" si="16"/>
        <v>213</v>
      </c>
      <c r="AQ7" s="81">
        <v>165</v>
      </c>
      <c r="AR7" s="121">
        <f t="shared" si="37"/>
        <v>0.77830188679245282</v>
      </c>
      <c r="AS7" s="177">
        <v>47</v>
      </c>
      <c r="AT7" s="121">
        <f t="shared" si="17"/>
        <v>0.22169811320754718</v>
      </c>
      <c r="AU7" s="60">
        <f t="shared" si="18"/>
        <v>212</v>
      </c>
      <c r="AV7" s="82">
        <v>166</v>
      </c>
      <c r="AW7" s="121">
        <f t="shared" si="19"/>
        <v>0.77934272300469487</v>
      </c>
      <c r="AX7" s="185">
        <v>47</v>
      </c>
      <c r="AY7" s="121">
        <f t="shared" si="20"/>
        <v>0.22065727699530516</v>
      </c>
      <c r="AZ7" s="91">
        <f t="shared" si="21"/>
        <v>213</v>
      </c>
      <c r="BA7" s="81">
        <v>155</v>
      </c>
      <c r="BB7" s="174">
        <f t="shared" si="22"/>
        <v>0.77500000000000002</v>
      </c>
      <c r="BC7" s="81">
        <v>45</v>
      </c>
      <c r="BD7" s="174">
        <f t="shared" si="23"/>
        <v>0.22500000000000001</v>
      </c>
      <c r="BE7" s="60">
        <f t="shared" si="24"/>
        <v>200</v>
      </c>
      <c r="BF7" s="82"/>
      <c r="BG7" s="121">
        <f t="shared" si="25"/>
        <v>0</v>
      </c>
      <c r="BH7" s="185"/>
      <c r="BI7" s="121">
        <f t="shared" si="26"/>
        <v>0</v>
      </c>
      <c r="BJ7" s="91">
        <f t="shared" si="27"/>
        <v>0</v>
      </c>
      <c r="BK7" s="81"/>
      <c r="BL7" s="174">
        <f t="shared" si="28"/>
        <v>0</v>
      </c>
      <c r="BM7" s="81"/>
      <c r="BN7" s="174">
        <f t="shared" si="29"/>
        <v>0</v>
      </c>
      <c r="BO7" s="60">
        <f t="shared" ref="BO7:BO14" si="40">BK7+BM7</f>
        <v>0</v>
      </c>
      <c r="BP7" s="96">
        <f t="shared" si="38"/>
        <v>-13</v>
      </c>
      <c r="BQ7" s="83">
        <f t="shared" si="39"/>
        <v>-16</v>
      </c>
    </row>
    <row r="8" spans="1:71" ht="16.5" customHeight="1" x14ac:dyDescent="0.2">
      <c r="A8" s="474"/>
      <c r="B8" s="6" t="s">
        <v>9</v>
      </c>
      <c r="C8" s="81">
        <v>33</v>
      </c>
      <c r="D8" s="174">
        <f t="shared" si="30"/>
        <v>0.75</v>
      </c>
      <c r="E8" s="81">
        <v>11</v>
      </c>
      <c r="F8" s="174">
        <f t="shared" si="31"/>
        <v>0.25</v>
      </c>
      <c r="G8" s="251">
        <f t="shared" si="32"/>
        <v>44</v>
      </c>
      <c r="H8" s="161">
        <v>33</v>
      </c>
      <c r="I8" s="121">
        <f t="shared" si="33"/>
        <v>0.75</v>
      </c>
      <c r="J8" s="74">
        <v>11</v>
      </c>
      <c r="K8" s="169">
        <f t="shared" si="34"/>
        <v>0.25</v>
      </c>
      <c r="L8" s="55">
        <f t="shared" si="35"/>
        <v>44</v>
      </c>
      <c r="M8" s="59">
        <v>33</v>
      </c>
      <c r="N8" s="121">
        <f t="shared" si="0"/>
        <v>0.75</v>
      </c>
      <c r="O8" s="177">
        <v>11</v>
      </c>
      <c r="P8" s="121">
        <f t="shared" si="1"/>
        <v>0.25</v>
      </c>
      <c r="Q8" s="60">
        <f t="shared" si="36"/>
        <v>44</v>
      </c>
      <c r="R8" s="34">
        <v>33</v>
      </c>
      <c r="S8" s="121">
        <f t="shared" si="2"/>
        <v>0.75</v>
      </c>
      <c r="T8" s="98">
        <v>11</v>
      </c>
      <c r="U8" s="121">
        <f t="shared" si="3"/>
        <v>0.25</v>
      </c>
      <c r="V8" s="91">
        <f t="shared" si="4"/>
        <v>44</v>
      </c>
      <c r="W8" s="81">
        <v>33</v>
      </c>
      <c r="X8" s="121">
        <f t="shared" si="5"/>
        <v>0.75</v>
      </c>
      <c r="Y8" s="177">
        <v>11</v>
      </c>
      <c r="Z8" s="121">
        <f t="shared" si="6"/>
        <v>0.25</v>
      </c>
      <c r="AA8" s="60">
        <f t="shared" si="7"/>
        <v>44</v>
      </c>
      <c r="AB8" s="82">
        <v>33</v>
      </c>
      <c r="AC8" s="121">
        <f t="shared" si="8"/>
        <v>0.75</v>
      </c>
      <c r="AD8" s="185">
        <v>11</v>
      </c>
      <c r="AE8" s="121">
        <f t="shared" si="9"/>
        <v>0.25</v>
      </c>
      <c r="AF8" s="91">
        <f t="shared" si="10"/>
        <v>44</v>
      </c>
      <c r="AG8" s="81">
        <v>32</v>
      </c>
      <c r="AH8" s="121">
        <f t="shared" si="11"/>
        <v>0.7441860465116279</v>
      </c>
      <c r="AI8" s="177">
        <v>11</v>
      </c>
      <c r="AJ8" s="121">
        <f t="shared" si="12"/>
        <v>0.2558139534883721</v>
      </c>
      <c r="AK8" s="60">
        <f t="shared" si="13"/>
        <v>43</v>
      </c>
      <c r="AL8" s="82">
        <v>32</v>
      </c>
      <c r="AM8" s="121">
        <f t="shared" si="14"/>
        <v>0.7441860465116279</v>
      </c>
      <c r="AN8" s="185">
        <v>11</v>
      </c>
      <c r="AO8" s="121">
        <f t="shared" si="15"/>
        <v>0.2558139534883721</v>
      </c>
      <c r="AP8" s="91">
        <f t="shared" si="16"/>
        <v>43</v>
      </c>
      <c r="AQ8" s="81">
        <v>32</v>
      </c>
      <c r="AR8" s="121">
        <f t="shared" si="37"/>
        <v>0.7441860465116279</v>
      </c>
      <c r="AS8" s="177">
        <v>11</v>
      </c>
      <c r="AT8" s="121">
        <f t="shared" si="17"/>
        <v>0.2558139534883721</v>
      </c>
      <c r="AU8" s="60">
        <f t="shared" si="18"/>
        <v>43</v>
      </c>
      <c r="AV8" s="82">
        <v>32</v>
      </c>
      <c r="AW8" s="121">
        <f t="shared" si="19"/>
        <v>0.7441860465116279</v>
      </c>
      <c r="AX8" s="185">
        <v>11</v>
      </c>
      <c r="AY8" s="121">
        <f t="shared" si="20"/>
        <v>0.2558139534883721</v>
      </c>
      <c r="AZ8" s="91">
        <f t="shared" si="21"/>
        <v>43</v>
      </c>
      <c r="BA8" s="81">
        <v>32</v>
      </c>
      <c r="BB8" s="174">
        <f t="shared" si="22"/>
        <v>0.7441860465116279</v>
      </c>
      <c r="BC8" s="81">
        <v>11</v>
      </c>
      <c r="BD8" s="174">
        <f t="shared" si="23"/>
        <v>0.2558139534883721</v>
      </c>
      <c r="BE8" s="60">
        <f t="shared" si="24"/>
        <v>43</v>
      </c>
      <c r="BF8" s="82"/>
      <c r="BG8" s="121">
        <f t="shared" si="25"/>
        <v>0</v>
      </c>
      <c r="BH8" s="185"/>
      <c r="BI8" s="121">
        <f t="shared" si="26"/>
        <v>0</v>
      </c>
      <c r="BJ8" s="91">
        <f t="shared" si="27"/>
        <v>0</v>
      </c>
      <c r="BK8" s="81"/>
      <c r="BL8" s="174">
        <f t="shared" si="28"/>
        <v>0</v>
      </c>
      <c r="BM8" s="81"/>
      <c r="BN8" s="174">
        <f t="shared" si="29"/>
        <v>0</v>
      </c>
      <c r="BO8" s="60">
        <f t="shared" si="40"/>
        <v>0</v>
      </c>
      <c r="BP8" s="96">
        <f t="shared" si="38"/>
        <v>0</v>
      </c>
      <c r="BQ8" s="83">
        <f t="shared" si="39"/>
        <v>-1</v>
      </c>
    </row>
    <row r="9" spans="1:71" ht="16.5" customHeight="1" x14ac:dyDescent="0.2">
      <c r="A9" s="474"/>
      <c r="B9" s="379" t="s">
        <v>10</v>
      </c>
      <c r="C9" s="380">
        <v>0</v>
      </c>
      <c r="D9" s="297">
        <f t="shared" si="30"/>
        <v>0</v>
      </c>
      <c r="E9" s="380">
        <v>0</v>
      </c>
      <c r="F9" s="297">
        <f t="shared" si="31"/>
        <v>0</v>
      </c>
      <c r="G9" s="381">
        <f t="shared" si="32"/>
        <v>0</v>
      </c>
      <c r="H9" s="365">
        <v>0</v>
      </c>
      <c r="I9" s="297">
        <f t="shared" si="33"/>
        <v>0</v>
      </c>
      <c r="J9" s="298">
        <v>0</v>
      </c>
      <c r="K9" s="382">
        <f t="shared" si="34"/>
        <v>0</v>
      </c>
      <c r="L9" s="383">
        <f t="shared" si="35"/>
        <v>0</v>
      </c>
      <c r="M9" s="384">
        <v>0</v>
      </c>
      <c r="N9" s="297">
        <f t="shared" si="0"/>
        <v>0</v>
      </c>
      <c r="O9" s="385">
        <v>0</v>
      </c>
      <c r="P9" s="297">
        <f t="shared" si="1"/>
        <v>0</v>
      </c>
      <c r="Q9" s="386">
        <f t="shared" si="36"/>
        <v>0</v>
      </c>
      <c r="R9" s="387">
        <v>0</v>
      </c>
      <c r="S9" s="297">
        <f t="shared" si="2"/>
        <v>0</v>
      </c>
      <c r="T9" s="310">
        <v>0</v>
      </c>
      <c r="U9" s="297">
        <f t="shared" si="3"/>
        <v>0</v>
      </c>
      <c r="V9" s="388">
        <f t="shared" si="4"/>
        <v>0</v>
      </c>
      <c r="W9" s="380">
        <v>0</v>
      </c>
      <c r="X9" s="297">
        <f t="shared" si="5"/>
        <v>0</v>
      </c>
      <c r="Y9" s="385">
        <v>0</v>
      </c>
      <c r="Z9" s="297">
        <f t="shared" si="6"/>
        <v>0</v>
      </c>
      <c r="AA9" s="386">
        <f t="shared" si="7"/>
        <v>0</v>
      </c>
      <c r="AB9" s="389">
        <v>0</v>
      </c>
      <c r="AC9" s="297">
        <f t="shared" si="8"/>
        <v>0</v>
      </c>
      <c r="AD9" s="390">
        <v>0</v>
      </c>
      <c r="AE9" s="297">
        <f t="shared" si="9"/>
        <v>0</v>
      </c>
      <c r="AF9" s="388">
        <f t="shared" si="10"/>
        <v>0</v>
      </c>
      <c r="AG9" s="380">
        <v>0</v>
      </c>
      <c r="AH9" s="297">
        <f t="shared" si="11"/>
        <v>0</v>
      </c>
      <c r="AI9" s="385">
        <v>0</v>
      </c>
      <c r="AJ9" s="297">
        <f t="shared" si="12"/>
        <v>0</v>
      </c>
      <c r="AK9" s="386">
        <f t="shared" si="13"/>
        <v>0</v>
      </c>
      <c r="AL9" s="389">
        <v>0</v>
      </c>
      <c r="AM9" s="297">
        <f t="shared" si="14"/>
        <v>0</v>
      </c>
      <c r="AN9" s="390">
        <v>0</v>
      </c>
      <c r="AO9" s="297">
        <f t="shared" si="15"/>
        <v>0</v>
      </c>
      <c r="AP9" s="388">
        <f t="shared" si="16"/>
        <v>0</v>
      </c>
      <c r="AQ9" s="380">
        <v>0</v>
      </c>
      <c r="AR9" s="297">
        <f t="shared" si="37"/>
        <v>0</v>
      </c>
      <c r="AS9" s="385">
        <v>0</v>
      </c>
      <c r="AT9" s="297">
        <f t="shared" si="17"/>
        <v>0</v>
      </c>
      <c r="AU9" s="386">
        <f t="shared" si="18"/>
        <v>0</v>
      </c>
      <c r="AV9" s="389">
        <v>0</v>
      </c>
      <c r="AW9" s="297">
        <f t="shared" si="19"/>
        <v>0</v>
      </c>
      <c r="AX9" s="390">
        <v>0</v>
      </c>
      <c r="AY9" s="297">
        <f t="shared" si="20"/>
        <v>0</v>
      </c>
      <c r="AZ9" s="388">
        <f t="shared" si="21"/>
        <v>0</v>
      </c>
      <c r="BA9" s="380">
        <v>0</v>
      </c>
      <c r="BB9" s="297">
        <f t="shared" si="22"/>
        <v>0</v>
      </c>
      <c r="BC9" s="380">
        <v>0</v>
      </c>
      <c r="BD9" s="297">
        <f t="shared" si="23"/>
        <v>0</v>
      </c>
      <c r="BE9" s="386">
        <f t="shared" si="24"/>
        <v>0</v>
      </c>
      <c r="BF9" s="389"/>
      <c r="BG9" s="297">
        <f t="shared" si="25"/>
        <v>0</v>
      </c>
      <c r="BH9" s="390"/>
      <c r="BI9" s="297">
        <f t="shared" si="26"/>
        <v>0</v>
      </c>
      <c r="BJ9" s="388">
        <f t="shared" si="27"/>
        <v>0</v>
      </c>
      <c r="BK9" s="380"/>
      <c r="BL9" s="297">
        <f t="shared" si="28"/>
        <v>0</v>
      </c>
      <c r="BM9" s="380"/>
      <c r="BN9" s="297">
        <f t="shared" si="29"/>
        <v>0</v>
      </c>
      <c r="BO9" s="386">
        <f>BK9+BM9</f>
        <v>0</v>
      </c>
      <c r="BP9" s="391">
        <f t="shared" si="38"/>
        <v>0</v>
      </c>
      <c r="BQ9" s="392">
        <f t="shared" si="39"/>
        <v>0</v>
      </c>
    </row>
    <row r="10" spans="1:71" ht="16.5" customHeight="1" x14ac:dyDescent="0.2">
      <c r="A10" s="474"/>
      <c r="B10" s="3" t="s">
        <v>11</v>
      </c>
      <c r="C10" s="370">
        <v>3</v>
      </c>
      <c r="D10" s="174">
        <f t="shared" si="30"/>
        <v>0.75</v>
      </c>
      <c r="E10" s="370">
        <v>1</v>
      </c>
      <c r="F10" s="174">
        <f t="shared" si="31"/>
        <v>0.25</v>
      </c>
      <c r="G10" s="371">
        <f t="shared" si="32"/>
        <v>4</v>
      </c>
      <c r="H10" s="363">
        <v>3</v>
      </c>
      <c r="I10" s="174">
        <f t="shared" si="33"/>
        <v>0.75</v>
      </c>
      <c r="J10" s="226">
        <v>1</v>
      </c>
      <c r="K10" s="372">
        <f t="shared" si="34"/>
        <v>0.25</v>
      </c>
      <c r="L10" s="55">
        <f t="shared" si="35"/>
        <v>4</v>
      </c>
      <c r="M10" s="373">
        <v>3</v>
      </c>
      <c r="N10" s="174">
        <f t="shared" si="0"/>
        <v>0.75</v>
      </c>
      <c r="O10" s="374">
        <v>1</v>
      </c>
      <c r="P10" s="174">
        <f t="shared" si="1"/>
        <v>0.25</v>
      </c>
      <c r="Q10" s="66">
        <f t="shared" si="36"/>
        <v>4</v>
      </c>
      <c r="R10" s="375">
        <v>3</v>
      </c>
      <c r="S10" s="174">
        <f t="shared" si="2"/>
        <v>0.75</v>
      </c>
      <c r="T10" s="308">
        <v>1</v>
      </c>
      <c r="U10" s="174">
        <f t="shared" si="3"/>
        <v>0.25</v>
      </c>
      <c r="V10" s="376">
        <f t="shared" si="4"/>
        <v>4</v>
      </c>
      <c r="W10" s="370">
        <v>3</v>
      </c>
      <c r="X10" s="174">
        <f t="shared" si="5"/>
        <v>0.75</v>
      </c>
      <c r="Y10" s="374">
        <v>1</v>
      </c>
      <c r="Z10" s="174">
        <f t="shared" si="6"/>
        <v>0.25</v>
      </c>
      <c r="AA10" s="66">
        <f t="shared" si="7"/>
        <v>4</v>
      </c>
      <c r="AB10" s="377">
        <v>3</v>
      </c>
      <c r="AC10" s="174">
        <f t="shared" si="8"/>
        <v>0.75</v>
      </c>
      <c r="AD10" s="378">
        <v>1</v>
      </c>
      <c r="AE10" s="174">
        <f t="shared" si="9"/>
        <v>0.25</v>
      </c>
      <c r="AF10" s="376">
        <f t="shared" si="10"/>
        <v>4</v>
      </c>
      <c r="AG10" s="370">
        <v>3</v>
      </c>
      <c r="AH10" s="174">
        <f t="shared" si="11"/>
        <v>0.75</v>
      </c>
      <c r="AI10" s="374">
        <v>1</v>
      </c>
      <c r="AJ10" s="174">
        <f t="shared" si="12"/>
        <v>0.25</v>
      </c>
      <c r="AK10" s="66">
        <f t="shared" si="13"/>
        <v>4</v>
      </c>
      <c r="AL10" s="377">
        <v>3</v>
      </c>
      <c r="AM10" s="174">
        <f t="shared" si="14"/>
        <v>0.75</v>
      </c>
      <c r="AN10" s="378">
        <v>1</v>
      </c>
      <c r="AO10" s="174">
        <f t="shared" si="15"/>
        <v>0.25</v>
      </c>
      <c r="AP10" s="376">
        <f t="shared" si="16"/>
        <v>4</v>
      </c>
      <c r="AQ10" s="370">
        <v>3</v>
      </c>
      <c r="AR10" s="174">
        <f t="shared" si="37"/>
        <v>0.75</v>
      </c>
      <c r="AS10" s="374">
        <v>1</v>
      </c>
      <c r="AT10" s="174">
        <f t="shared" si="17"/>
        <v>0.25</v>
      </c>
      <c r="AU10" s="66">
        <f t="shared" si="18"/>
        <v>4</v>
      </c>
      <c r="AV10" s="377">
        <v>3</v>
      </c>
      <c r="AW10" s="174">
        <f t="shared" si="19"/>
        <v>0.75</v>
      </c>
      <c r="AX10" s="378">
        <v>1</v>
      </c>
      <c r="AY10" s="174">
        <f t="shared" si="20"/>
        <v>0.25</v>
      </c>
      <c r="AZ10" s="376">
        <f t="shared" si="21"/>
        <v>4</v>
      </c>
      <c r="BA10" s="370">
        <v>3</v>
      </c>
      <c r="BB10" s="174">
        <f t="shared" si="22"/>
        <v>0.75</v>
      </c>
      <c r="BC10" s="370">
        <v>1</v>
      </c>
      <c r="BD10" s="174">
        <f t="shared" si="23"/>
        <v>0.25</v>
      </c>
      <c r="BE10" s="66">
        <f t="shared" si="24"/>
        <v>4</v>
      </c>
      <c r="BF10" s="377"/>
      <c r="BG10" s="174">
        <f t="shared" si="25"/>
        <v>0</v>
      </c>
      <c r="BH10" s="378"/>
      <c r="BI10" s="174">
        <f t="shared" si="26"/>
        <v>0</v>
      </c>
      <c r="BJ10" s="376">
        <f t="shared" si="27"/>
        <v>0</v>
      </c>
      <c r="BK10" s="370"/>
      <c r="BL10" s="174">
        <f t="shared" si="28"/>
        <v>0</v>
      </c>
      <c r="BM10" s="370"/>
      <c r="BN10" s="174">
        <f t="shared" si="29"/>
        <v>0</v>
      </c>
      <c r="BO10" s="66">
        <f t="shared" si="40"/>
        <v>0</v>
      </c>
      <c r="BP10" s="96">
        <f t="shared" si="38"/>
        <v>0</v>
      </c>
      <c r="BQ10" s="83">
        <f t="shared" si="39"/>
        <v>0</v>
      </c>
    </row>
    <row r="11" spans="1:71" ht="16.5" customHeight="1" x14ac:dyDescent="0.2">
      <c r="A11" s="474"/>
      <c r="B11" s="379" t="s">
        <v>12</v>
      </c>
      <c r="C11" s="380">
        <v>7</v>
      </c>
      <c r="D11" s="297">
        <f t="shared" si="30"/>
        <v>0.46666666666666667</v>
      </c>
      <c r="E11" s="380">
        <v>8</v>
      </c>
      <c r="F11" s="297">
        <f t="shared" si="31"/>
        <v>0.53333333333333333</v>
      </c>
      <c r="G11" s="381">
        <f t="shared" si="32"/>
        <v>15</v>
      </c>
      <c r="H11" s="365">
        <v>7</v>
      </c>
      <c r="I11" s="297">
        <f t="shared" si="33"/>
        <v>0.46666666666666667</v>
      </c>
      <c r="J11" s="298">
        <v>8</v>
      </c>
      <c r="K11" s="382">
        <f t="shared" si="34"/>
        <v>0.53333333333333333</v>
      </c>
      <c r="L11" s="383">
        <f t="shared" si="35"/>
        <v>15</v>
      </c>
      <c r="M11" s="384">
        <v>7</v>
      </c>
      <c r="N11" s="297">
        <f t="shared" si="0"/>
        <v>0.46666666666666667</v>
      </c>
      <c r="O11" s="385">
        <v>8</v>
      </c>
      <c r="P11" s="297">
        <f t="shared" si="1"/>
        <v>0.53333333333333333</v>
      </c>
      <c r="Q11" s="386">
        <f t="shared" si="36"/>
        <v>15</v>
      </c>
      <c r="R11" s="387">
        <v>7</v>
      </c>
      <c r="S11" s="297">
        <f t="shared" si="2"/>
        <v>0.46666666666666667</v>
      </c>
      <c r="T11" s="310">
        <v>8</v>
      </c>
      <c r="U11" s="297">
        <f t="shared" si="3"/>
        <v>0.53333333333333333</v>
      </c>
      <c r="V11" s="388">
        <f t="shared" si="4"/>
        <v>15</v>
      </c>
      <c r="W11" s="380">
        <v>7</v>
      </c>
      <c r="X11" s="297">
        <f t="shared" si="5"/>
        <v>0.5</v>
      </c>
      <c r="Y11" s="385">
        <v>7</v>
      </c>
      <c r="Z11" s="297">
        <f t="shared" si="6"/>
        <v>0.5</v>
      </c>
      <c r="AA11" s="386">
        <f t="shared" si="7"/>
        <v>14</v>
      </c>
      <c r="AB11" s="389">
        <v>7</v>
      </c>
      <c r="AC11" s="297">
        <f t="shared" si="8"/>
        <v>0.5</v>
      </c>
      <c r="AD11" s="390">
        <v>7</v>
      </c>
      <c r="AE11" s="297">
        <f t="shared" si="9"/>
        <v>0.5</v>
      </c>
      <c r="AF11" s="388">
        <f t="shared" si="10"/>
        <v>14</v>
      </c>
      <c r="AG11" s="380">
        <v>6</v>
      </c>
      <c r="AH11" s="297">
        <f t="shared" si="11"/>
        <v>0.46153846153846156</v>
      </c>
      <c r="AI11" s="385">
        <v>7</v>
      </c>
      <c r="AJ11" s="297">
        <f t="shared" si="12"/>
        <v>0.53846153846153844</v>
      </c>
      <c r="AK11" s="386">
        <f t="shared" si="13"/>
        <v>13</v>
      </c>
      <c r="AL11" s="389">
        <v>6</v>
      </c>
      <c r="AM11" s="297">
        <f t="shared" si="14"/>
        <v>0.46153846153846156</v>
      </c>
      <c r="AN11" s="390">
        <v>7</v>
      </c>
      <c r="AO11" s="297">
        <f t="shared" si="15"/>
        <v>0.53846153846153844</v>
      </c>
      <c r="AP11" s="388">
        <f t="shared" si="16"/>
        <v>13</v>
      </c>
      <c r="AQ11" s="380">
        <v>6</v>
      </c>
      <c r="AR11" s="297">
        <f t="shared" si="37"/>
        <v>0.46153846153846156</v>
      </c>
      <c r="AS11" s="385">
        <v>7</v>
      </c>
      <c r="AT11" s="297">
        <f t="shared" si="17"/>
        <v>0.53846153846153844</v>
      </c>
      <c r="AU11" s="386">
        <f t="shared" si="18"/>
        <v>13</v>
      </c>
      <c r="AV11" s="389">
        <v>6</v>
      </c>
      <c r="AW11" s="297">
        <f t="shared" si="19"/>
        <v>0.46153846153846156</v>
      </c>
      <c r="AX11" s="390">
        <v>7</v>
      </c>
      <c r="AY11" s="297">
        <f t="shared" si="20"/>
        <v>0.53846153846153844</v>
      </c>
      <c r="AZ11" s="388">
        <f t="shared" si="21"/>
        <v>13</v>
      </c>
      <c r="BA11" s="380">
        <v>6</v>
      </c>
      <c r="BB11" s="297">
        <f t="shared" si="22"/>
        <v>0.5</v>
      </c>
      <c r="BC11" s="380">
        <v>6</v>
      </c>
      <c r="BD11" s="297">
        <f t="shared" si="23"/>
        <v>0.5</v>
      </c>
      <c r="BE11" s="386">
        <f t="shared" si="24"/>
        <v>12</v>
      </c>
      <c r="BF11" s="389"/>
      <c r="BG11" s="297">
        <f t="shared" si="25"/>
        <v>0</v>
      </c>
      <c r="BH11" s="390"/>
      <c r="BI11" s="297">
        <f t="shared" si="26"/>
        <v>0</v>
      </c>
      <c r="BJ11" s="388">
        <f t="shared" si="27"/>
        <v>0</v>
      </c>
      <c r="BK11" s="380"/>
      <c r="BL11" s="297">
        <f t="shared" si="28"/>
        <v>0</v>
      </c>
      <c r="BM11" s="380"/>
      <c r="BN11" s="297">
        <f t="shared" si="29"/>
        <v>0</v>
      </c>
      <c r="BO11" s="386">
        <f t="shared" si="40"/>
        <v>0</v>
      </c>
      <c r="BP11" s="391">
        <f t="shared" si="38"/>
        <v>-1</v>
      </c>
      <c r="BQ11" s="392">
        <f t="shared" si="39"/>
        <v>-3</v>
      </c>
    </row>
    <row r="12" spans="1:71" ht="16.5" customHeight="1" x14ac:dyDescent="0.2">
      <c r="A12" s="474"/>
      <c r="B12" s="393" t="s">
        <v>13</v>
      </c>
      <c r="C12" s="370">
        <v>5</v>
      </c>
      <c r="D12" s="174">
        <f t="shared" si="30"/>
        <v>0.26315789473684209</v>
      </c>
      <c r="E12" s="370">
        <v>14</v>
      </c>
      <c r="F12" s="174">
        <f t="shared" si="31"/>
        <v>0.73684210526315785</v>
      </c>
      <c r="G12" s="394">
        <f t="shared" si="32"/>
        <v>19</v>
      </c>
      <c r="H12" s="363">
        <v>5</v>
      </c>
      <c r="I12" s="174">
        <f t="shared" si="33"/>
        <v>0.26315789473684209</v>
      </c>
      <c r="J12" s="226">
        <v>14</v>
      </c>
      <c r="K12" s="372">
        <f t="shared" si="34"/>
        <v>0.73684210526315785</v>
      </c>
      <c r="L12" s="55">
        <f t="shared" si="35"/>
        <v>19</v>
      </c>
      <c r="M12" s="373">
        <v>5</v>
      </c>
      <c r="N12" s="174">
        <f t="shared" si="0"/>
        <v>0.26315789473684209</v>
      </c>
      <c r="O12" s="374">
        <v>14</v>
      </c>
      <c r="P12" s="174">
        <f t="shared" si="1"/>
        <v>0.73684210526315785</v>
      </c>
      <c r="Q12" s="395">
        <f t="shared" si="36"/>
        <v>19</v>
      </c>
      <c r="R12" s="375">
        <v>5</v>
      </c>
      <c r="S12" s="174">
        <f t="shared" si="2"/>
        <v>0.27777777777777779</v>
      </c>
      <c r="T12" s="308">
        <v>13</v>
      </c>
      <c r="U12" s="174">
        <f t="shared" si="3"/>
        <v>0.72222222222222221</v>
      </c>
      <c r="V12" s="396">
        <f t="shared" si="4"/>
        <v>18</v>
      </c>
      <c r="W12" s="370">
        <v>5</v>
      </c>
      <c r="X12" s="174">
        <f t="shared" si="5"/>
        <v>0.27777777777777779</v>
      </c>
      <c r="Y12" s="374">
        <v>13</v>
      </c>
      <c r="Z12" s="174">
        <f t="shared" si="6"/>
        <v>0.72222222222222221</v>
      </c>
      <c r="AA12" s="395">
        <f t="shared" si="7"/>
        <v>18</v>
      </c>
      <c r="AB12" s="377">
        <v>5</v>
      </c>
      <c r="AC12" s="174">
        <f t="shared" si="8"/>
        <v>0.27777777777777779</v>
      </c>
      <c r="AD12" s="378">
        <v>13</v>
      </c>
      <c r="AE12" s="174">
        <f t="shared" si="9"/>
        <v>0.72222222222222221</v>
      </c>
      <c r="AF12" s="396">
        <f t="shared" si="10"/>
        <v>18</v>
      </c>
      <c r="AG12" s="370">
        <v>5</v>
      </c>
      <c r="AH12" s="174">
        <f t="shared" si="11"/>
        <v>0.27777777777777779</v>
      </c>
      <c r="AI12" s="374">
        <v>13</v>
      </c>
      <c r="AJ12" s="174">
        <f t="shared" si="12"/>
        <v>0.72222222222222221</v>
      </c>
      <c r="AK12" s="66">
        <f t="shared" si="13"/>
        <v>18</v>
      </c>
      <c r="AL12" s="377">
        <v>5</v>
      </c>
      <c r="AM12" s="174">
        <f t="shared" si="14"/>
        <v>0.27777777777777779</v>
      </c>
      <c r="AN12" s="378">
        <v>13</v>
      </c>
      <c r="AO12" s="174">
        <f t="shared" si="15"/>
        <v>0.72222222222222221</v>
      </c>
      <c r="AP12" s="396">
        <f t="shared" si="16"/>
        <v>18</v>
      </c>
      <c r="AQ12" s="370">
        <v>5</v>
      </c>
      <c r="AR12" s="174">
        <f t="shared" si="37"/>
        <v>0.27777777777777779</v>
      </c>
      <c r="AS12" s="374">
        <v>13</v>
      </c>
      <c r="AT12" s="174">
        <f t="shared" si="17"/>
        <v>0.72222222222222221</v>
      </c>
      <c r="AU12" s="395">
        <f t="shared" si="18"/>
        <v>18</v>
      </c>
      <c r="AV12" s="377">
        <v>5</v>
      </c>
      <c r="AW12" s="174">
        <f t="shared" si="19"/>
        <v>0.25</v>
      </c>
      <c r="AX12" s="378">
        <v>15</v>
      </c>
      <c r="AY12" s="174">
        <f t="shared" si="20"/>
        <v>0.75</v>
      </c>
      <c r="AZ12" s="396">
        <f t="shared" si="21"/>
        <v>20</v>
      </c>
      <c r="BA12" s="370">
        <v>3</v>
      </c>
      <c r="BB12" s="174">
        <f t="shared" si="22"/>
        <v>0.16666666666666666</v>
      </c>
      <c r="BC12" s="370">
        <v>15</v>
      </c>
      <c r="BD12" s="174">
        <f t="shared" si="23"/>
        <v>0.83333333333333337</v>
      </c>
      <c r="BE12" s="395">
        <f t="shared" si="24"/>
        <v>18</v>
      </c>
      <c r="BF12" s="377"/>
      <c r="BG12" s="174">
        <f t="shared" si="25"/>
        <v>0</v>
      </c>
      <c r="BH12" s="378"/>
      <c r="BI12" s="174">
        <f t="shared" si="26"/>
        <v>0</v>
      </c>
      <c r="BJ12" s="396">
        <f t="shared" si="27"/>
        <v>0</v>
      </c>
      <c r="BK12" s="370"/>
      <c r="BL12" s="174">
        <f t="shared" si="28"/>
        <v>0</v>
      </c>
      <c r="BM12" s="370"/>
      <c r="BN12" s="174">
        <f t="shared" si="29"/>
        <v>0</v>
      </c>
      <c r="BO12" s="395">
        <f t="shared" si="40"/>
        <v>0</v>
      </c>
      <c r="BP12" s="96">
        <f t="shared" si="38"/>
        <v>-2</v>
      </c>
      <c r="BQ12" s="83">
        <f t="shared" si="39"/>
        <v>-1</v>
      </c>
    </row>
    <row r="13" spans="1:71" ht="16.5" customHeight="1" x14ac:dyDescent="0.2">
      <c r="A13" s="474"/>
      <c r="B13" s="7" t="s">
        <v>14</v>
      </c>
      <c r="C13" s="81">
        <v>2</v>
      </c>
      <c r="D13" s="174">
        <f t="shared" si="30"/>
        <v>0.1</v>
      </c>
      <c r="E13" s="81">
        <v>18</v>
      </c>
      <c r="F13" s="174">
        <f t="shared" si="31"/>
        <v>0.9</v>
      </c>
      <c r="G13" s="251">
        <f t="shared" si="32"/>
        <v>20</v>
      </c>
      <c r="H13" s="161">
        <v>2</v>
      </c>
      <c r="I13" s="121">
        <f t="shared" si="33"/>
        <v>0.1</v>
      </c>
      <c r="J13" s="74">
        <v>18</v>
      </c>
      <c r="K13" s="169">
        <f t="shared" si="34"/>
        <v>0.9</v>
      </c>
      <c r="L13" s="55">
        <f t="shared" si="35"/>
        <v>20</v>
      </c>
      <c r="M13" s="59">
        <v>2</v>
      </c>
      <c r="N13" s="121">
        <f t="shared" si="0"/>
        <v>0.1</v>
      </c>
      <c r="O13" s="177">
        <v>18</v>
      </c>
      <c r="P13" s="121">
        <f t="shared" si="1"/>
        <v>0.9</v>
      </c>
      <c r="Q13" s="60">
        <f t="shared" si="36"/>
        <v>20</v>
      </c>
      <c r="R13" s="34">
        <v>2</v>
      </c>
      <c r="S13" s="121">
        <f t="shared" si="2"/>
        <v>0.1</v>
      </c>
      <c r="T13" s="98">
        <v>18</v>
      </c>
      <c r="U13" s="121">
        <f t="shared" si="3"/>
        <v>0.9</v>
      </c>
      <c r="V13" s="91">
        <f t="shared" si="4"/>
        <v>20</v>
      </c>
      <c r="W13" s="81">
        <v>2</v>
      </c>
      <c r="X13" s="121">
        <f t="shared" si="5"/>
        <v>0.1</v>
      </c>
      <c r="Y13" s="177">
        <v>18</v>
      </c>
      <c r="Z13" s="121">
        <f t="shared" si="6"/>
        <v>0.9</v>
      </c>
      <c r="AA13" s="60">
        <f t="shared" si="7"/>
        <v>20</v>
      </c>
      <c r="AB13" s="82">
        <v>2</v>
      </c>
      <c r="AC13" s="121">
        <f t="shared" si="8"/>
        <v>0.1</v>
      </c>
      <c r="AD13" s="185">
        <v>18</v>
      </c>
      <c r="AE13" s="121">
        <f t="shared" si="9"/>
        <v>0.9</v>
      </c>
      <c r="AF13" s="91">
        <f t="shared" si="10"/>
        <v>20</v>
      </c>
      <c r="AG13" s="81">
        <v>2</v>
      </c>
      <c r="AH13" s="121">
        <f t="shared" si="11"/>
        <v>0.1</v>
      </c>
      <c r="AI13" s="177">
        <v>18</v>
      </c>
      <c r="AJ13" s="121">
        <f t="shared" si="12"/>
        <v>0.9</v>
      </c>
      <c r="AK13" s="60">
        <f t="shared" si="13"/>
        <v>20</v>
      </c>
      <c r="AL13" s="82">
        <v>2</v>
      </c>
      <c r="AM13" s="121">
        <f t="shared" si="14"/>
        <v>0.1</v>
      </c>
      <c r="AN13" s="185">
        <v>18</v>
      </c>
      <c r="AO13" s="121">
        <f t="shared" si="15"/>
        <v>0.9</v>
      </c>
      <c r="AP13" s="91">
        <f t="shared" si="16"/>
        <v>20</v>
      </c>
      <c r="AQ13" s="81">
        <v>2</v>
      </c>
      <c r="AR13" s="121">
        <f t="shared" si="37"/>
        <v>0.1</v>
      </c>
      <c r="AS13" s="177">
        <v>18</v>
      </c>
      <c r="AT13" s="121">
        <f t="shared" si="17"/>
        <v>0.9</v>
      </c>
      <c r="AU13" s="60">
        <f t="shared" si="18"/>
        <v>20</v>
      </c>
      <c r="AV13" s="82">
        <v>2</v>
      </c>
      <c r="AW13" s="121">
        <f t="shared" si="19"/>
        <v>0.1111111111111111</v>
      </c>
      <c r="AX13" s="185">
        <v>16</v>
      </c>
      <c r="AY13" s="121">
        <f t="shared" si="20"/>
        <v>0.88888888888888884</v>
      </c>
      <c r="AZ13" s="91">
        <f t="shared" si="21"/>
        <v>18</v>
      </c>
      <c r="BA13" s="81">
        <v>2</v>
      </c>
      <c r="BB13" s="174">
        <f t="shared" si="22"/>
        <v>0.1111111111111111</v>
      </c>
      <c r="BC13" s="81">
        <v>16</v>
      </c>
      <c r="BD13" s="174">
        <f t="shared" si="23"/>
        <v>0.88888888888888884</v>
      </c>
      <c r="BE13" s="60">
        <f t="shared" si="24"/>
        <v>18</v>
      </c>
      <c r="BF13" s="82"/>
      <c r="BG13" s="121">
        <f t="shared" si="25"/>
        <v>0</v>
      </c>
      <c r="BH13" s="185"/>
      <c r="BI13" s="121">
        <f t="shared" si="26"/>
        <v>0</v>
      </c>
      <c r="BJ13" s="91">
        <f t="shared" si="27"/>
        <v>0</v>
      </c>
      <c r="BK13" s="81"/>
      <c r="BL13" s="174">
        <f t="shared" si="28"/>
        <v>0</v>
      </c>
      <c r="BM13" s="81"/>
      <c r="BN13" s="174">
        <f t="shared" si="29"/>
        <v>0</v>
      </c>
      <c r="BO13" s="60">
        <f t="shared" si="40"/>
        <v>0</v>
      </c>
      <c r="BP13" s="96">
        <f t="shared" si="38"/>
        <v>0</v>
      </c>
      <c r="BQ13" s="83">
        <f t="shared" si="39"/>
        <v>-2</v>
      </c>
    </row>
    <row r="14" spans="1:71" ht="16.5" customHeight="1" thickBot="1" x14ac:dyDescent="0.25">
      <c r="A14" s="474"/>
      <c r="B14" s="7" t="s">
        <v>15</v>
      </c>
      <c r="C14" s="81">
        <v>1</v>
      </c>
      <c r="D14" s="174">
        <f t="shared" si="30"/>
        <v>0.14285714285714285</v>
      </c>
      <c r="E14" s="81">
        <v>6</v>
      </c>
      <c r="F14" s="174">
        <f t="shared" si="31"/>
        <v>0.8571428571428571</v>
      </c>
      <c r="G14" s="251">
        <f t="shared" si="32"/>
        <v>7</v>
      </c>
      <c r="H14" s="162">
        <v>1</v>
      </c>
      <c r="I14" s="122">
        <f t="shared" si="33"/>
        <v>0.14285714285714285</v>
      </c>
      <c r="J14" s="103">
        <v>6</v>
      </c>
      <c r="K14" s="170">
        <f t="shared" si="34"/>
        <v>0.8571428571428571</v>
      </c>
      <c r="L14" s="55">
        <f t="shared" si="35"/>
        <v>7</v>
      </c>
      <c r="M14" s="59">
        <v>1</v>
      </c>
      <c r="N14" s="121">
        <f t="shared" si="0"/>
        <v>0.14285714285714285</v>
      </c>
      <c r="O14" s="177">
        <v>6</v>
      </c>
      <c r="P14" s="121">
        <f t="shared" si="1"/>
        <v>0.8571428571428571</v>
      </c>
      <c r="Q14" s="60">
        <f t="shared" si="36"/>
        <v>7</v>
      </c>
      <c r="R14" s="34">
        <v>1</v>
      </c>
      <c r="S14" s="121">
        <f t="shared" si="2"/>
        <v>0.14285714285714285</v>
      </c>
      <c r="T14" s="98">
        <v>6</v>
      </c>
      <c r="U14" s="121">
        <f t="shared" si="3"/>
        <v>0.8571428571428571</v>
      </c>
      <c r="V14" s="91">
        <f t="shared" si="4"/>
        <v>7</v>
      </c>
      <c r="W14" s="81">
        <v>1</v>
      </c>
      <c r="X14" s="121">
        <f t="shared" si="5"/>
        <v>0.14285714285714285</v>
      </c>
      <c r="Y14" s="177">
        <v>6</v>
      </c>
      <c r="Z14" s="121">
        <f t="shared" si="6"/>
        <v>0.8571428571428571</v>
      </c>
      <c r="AA14" s="60">
        <f t="shared" si="7"/>
        <v>7</v>
      </c>
      <c r="AB14" s="82">
        <v>1</v>
      </c>
      <c r="AC14" s="121">
        <f t="shared" si="8"/>
        <v>0.14285714285714285</v>
      </c>
      <c r="AD14" s="185">
        <v>6</v>
      </c>
      <c r="AE14" s="121">
        <f t="shared" si="9"/>
        <v>0.8571428571428571</v>
      </c>
      <c r="AF14" s="91">
        <f t="shared" si="10"/>
        <v>7</v>
      </c>
      <c r="AG14" s="81">
        <v>1</v>
      </c>
      <c r="AH14" s="121">
        <f t="shared" si="11"/>
        <v>0.14285714285714285</v>
      </c>
      <c r="AI14" s="177">
        <v>6</v>
      </c>
      <c r="AJ14" s="121">
        <f t="shared" si="12"/>
        <v>0.8571428571428571</v>
      </c>
      <c r="AK14" s="60">
        <f t="shared" si="13"/>
        <v>7</v>
      </c>
      <c r="AL14" s="82">
        <v>1</v>
      </c>
      <c r="AM14" s="121">
        <f t="shared" si="14"/>
        <v>0.14285714285714285</v>
      </c>
      <c r="AN14" s="185">
        <v>6</v>
      </c>
      <c r="AO14" s="121">
        <f t="shared" si="15"/>
        <v>0.8571428571428571</v>
      </c>
      <c r="AP14" s="91">
        <f t="shared" si="16"/>
        <v>7</v>
      </c>
      <c r="AQ14" s="81">
        <v>1</v>
      </c>
      <c r="AR14" s="121">
        <f t="shared" si="37"/>
        <v>0.14285714285714285</v>
      </c>
      <c r="AS14" s="177">
        <v>6</v>
      </c>
      <c r="AT14" s="121">
        <f t="shared" si="17"/>
        <v>0.8571428571428571</v>
      </c>
      <c r="AU14" s="60">
        <f t="shared" si="18"/>
        <v>7</v>
      </c>
      <c r="AV14" s="82">
        <v>1</v>
      </c>
      <c r="AW14" s="121">
        <f t="shared" si="19"/>
        <v>0.14285714285714285</v>
      </c>
      <c r="AX14" s="185">
        <v>6</v>
      </c>
      <c r="AY14" s="121">
        <f t="shared" si="20"/>
        <v>0.8571428571428571</v>
      </c>
      <c r="AZ14" s="91">
        <f t="shared" si="21"/>
        <v>7</v>
      </c>
      <c r="BA14" s="81">
        <v>1</v>
      </c>
      <c r="BB14" s="174">
        <f t="shared" si="22"/>
        <v>0.14285714285714285</v>
      </c>
      <c r="BC14" s="81">
        <v>6</v>
      </c>
      <c r="BD14" s="174">
        <f t="shared" si="23"/>
        <v>0.8571428571428571</v>
      </c>
      <c r="BE14" s="60">
        <f t="shared" si="24"/>
        <v>7</v>
      </c>
      <c r="BF14" s="82"/>
      <c r="BG14" s="121">
        <f t="shared" si="25"/>
        <v>0</v>
      </c>
      <c r="BH14" s="185"/>
      <c r="BI14" s="121">
        <f t="shared" si="26"/>
        <v>0</v>
      </c>
      <c r="BJ14" s="91">
        <f t="shared" si="27"/>
        <v>0</v>
      </c>
      <c r="BK14" s="81"/>
      <c r="BL14" s="174">
        <f t="shared" si="28"/>
        <v>0</v>
      </c>
      <c r="BM14" s="81"/>
      <c r="BN14" s="174">
        <f t="shared" si="29"/>
        <v>0</v>
      </c>
      <c r="BO14" s="60">
        <f t="shared" si="40"/>
        <v>0</v>
      </c>
      <c r="BP14" s="96">
        <f t="shared" si="38"/>
        <v>0</v>
      </c>
      <c r="BQ14" s="83">
        <f t="shared" si="39"/>
        <v>0</v>
      </c>
    </row>
    <row r="15" spans="1:71" ht="16.5" customHeight="1" thickBot="1" x14ac:dyDescent="0.25">
      <c r="A15" s="11"/>
      <c r="B15" s="8" t="s">
        <v>252</v>
      </c>
      <c r="C15" s="92">
        <f>SUM(C5:C14)</f>
        <v>268</v>
      </c>
      <c r="D15" s="133">
        <f t="shared" si="30"/>
        <v>0.67506297229219148</v>
      </c>
      <c r="E15" s="65">
        <f>SUM(E5:E14)</f>
        <v>129</v>
      </c>
      <c r="F15" s="133">
        <f t="shared" si="31"/>
        <v>0.32493702770780858</v>
      </c>
      <c r="G15" s="62">
        <f>SUM(G5:G14)</f>
        <v>397</v>
      </c>
      <c r="H15" s="92">
        <f>SUM(H5:H14)</f>
        <v>267</v>
      </c>
      <c r="I15" s="133">
        <f>H15/L15</f>
        <v>0.6742424242424242</v>
      </c>
      <c r="J15" s="61">
        <f>SUM(J5:J14)</f>
        <v>129</v>
      </c>
      <c r="K15" s="133">
        <f>J15/L15</f>
        <v>0.32575757575757575</v>
      </c>
      <c r="L15" s="19">
        <f>SUM(L5:L14)</f>
        <v>396</v>
      </c>
      <c r="M15" s="92">
        <f t="shared" ref="M15:BE15" si="41">SUM(M5:M14)</f>
        <v>267</v>
      </c>
      <c r="N15" s="133">
        <f t="shared" ref="N15:N38" si="42">M15/Q15</f>
        <v>0.6742424242424242</v>
      </c>
      <c r="O15" s="63">
        <f t="shared" si="41"/>
        <v>129</v>
      </c>
      <c r="P15" s="133">
        <f t="shared" ref="P15:P38" si="43">O15/Q15</f>
        <v>0.32575757575757575</v>
      </c>
      <c r="Q15" s="88">
        <f>SUM(Q5:Q14)</f>
        <v>396</v>
      </c>
      <c r="R15" s="64">
        <f t="shared" si="41"/>
        <v>267</v>
      </c>
      <c r="S15" s="133">
        <f t="shared" ref="S15:S24" si="44">R15/V15</f>
        <v>0.67594936708860764</v>
      </c>
      <c r="T15" s="63">
        <f t="shared" si="41"/>
        <v>128</v>
      </c>
      <c r="U15" s="133">
        <f t="shared" ref="U15:U38" si="45">T15/V15</f>
        <v>0.32405063291139241</v>
      </c>
      <c r="V15" s="88">
        <f t="shared" si="41"/>
        <v>395</v>
      </c>
      <c r="W15" s="64">
        <f t="shared" si="41"/>
        <v>271</v>
      </c>
      <c r="X15" s="133">
        <f t="shared" ref="X15:X24" si="46">W15/AA15</f>
        <v>0.67749999999999999</v>
      </c>
      <c r="Y15" s="63">
        <f t="shared" si="41"/>
        <v>129</v>
      </c>
      <c r="Z15" s="133">
        <f t="shared" ref="Z15:Z38" si="47">Y15/AA15</f>
        <v>0.32250000000000001</v>
      </c>
      <c r="AA15" s="88">
        <f t="shared" si="41"/>
        <v>400</v>
      </c>
      <c r="AB15" s="64">
        <f t="shared" si="41"/>
        <v>271</v>
      </c>
      <c r="AC15" s="133">
        <f t="shared" ref="AC15:AC24" si="48">AB15/AF15</f>
        <v>0.67749999999999999</v>
      </c>
      <c r="AD15" s="63">
        <f t="shared" si="41"/>
        <v>129</v>
      </c>
      <c r="AE15" s="133">
        <f t="shared" ref="AE15:AE38" si="49">AD15/AF15</f>
        <v>0.32250000000000001</v>
      </c>
      <c r="AF15" s="88">
        <f t="shared" si="41"/>
        <v>400</v>
      </c>
      <c r="AG15" s="64">
        <f t="shared" si="41"/>
        <v>267</v>
      </c>
      <c r="AH15" s="133">
        <f t="shared" ref="AH15:AH38" si="50">AG15/AK15</f>
        <v>0.6742424242424242</v>
      </c>
      <c r="AI15" s="63">
        <f t="shared" si="41"/>
        <v>129</v>
      </c>
      <c r="AJ15" s="133">
        <f t="shared" ref="AJ15:AJ38" si="51">AI15/AK15</f>
        <v>0.32575757575757575</v>
      </c>
      <c r="AK15" s="88">
        <f t="shared" si="41"/>
        <v>396</v>
      </c>
      <c r="AL15" s="64">
        <f t="shared" si="41"/>
        <v>267</v>
      </c>
      <c r="AM15" s="133">
        <f t="shared" ref="AM15:AM38" si="52">AL15/AP15</f>
        <v>0.6742424242424242</v>
      </c>
      <c r="AN15" s="63">
        <f t="shared" si="41"/>
        <v>129</v>
      </c>
      <c r="AO15" s="133">
        <f t="shared" ref="AO15:AO38" si="53">AN15/AP15</f>
        <v>0.32575757575757575</v>
      </c>
      <c r="AP15" s="88">
        <f t="shared" si="41"/>
        <v>396</v>
      </c>
      <c r="AQ15" s="64">
        <f t="shared" si="41"/>
        <v>265</v>
      </c>
      <c r="AR15" s="133">
        <f t="shared" ref="AR15:AR38" si="54">AQ15/AU15</f>
        <v>0.67258883248730961</v>
      </c>
      <c r="AS15" s="63">
        <f t="shared" si="41"/>
        <v>129</v>
      </c>
      <c r="AT15" s="133">
        <f t="shared" ref="AT15:AT38" si="55">AS15/AU15</f>
        <v>0.32741116751269034</v>
      </c>
      <c r="AU15" s="88">
        <f t="shared" si="41"/>
        <v>394</v>
      </c>
      <c r="AV15" s="64">
        <f t="shared" si="41"/>
        <v>266</v>
      </c>
      <c r="AW15" s="133">
        <f t="shared" ref="AW15:AW38" si="56">AV15/AZ15</f>
        <v>0.67341772151898738</v>
      </c>
      <c r="AX15" s="63">
        <f t="shared" si="41"/>
        <v>129</v>
      </c>
      <c r="AY15" s="133">
        <f t="shared" ref="AY15:AY38" si="57">AX15/AZ15</f>
        <v>0.32658227848101268</v>
      </c>
      <c r="AZ15" s="88">
        <f t="shared" si="41"/>
        <v>395</v>
      </c>
      <c r="BA15" s="92">
        <f t="shared" si="41"/>
        <v>262</v>
      </c>
      <c r="BB15" s="133">
        <f>BA15/BE15</f>
        <v>0.67179487179487174</v>
      </c>
      <c r="BC15" s="65">
        <f t="shared" si="41"/>
        <v>128</v>
      </c>
      <c r="BD15" s="133">
        <f>BC15/BE15</f>
        <v>0.3282051282051282</v>
      </c>
      <c r="BE15" s="88">
        <f t="shared" si="41"/>
        <v>390</v>
      </c>
      <c r="BF15" s="64">
        <f t="shared" ref="BF15:BJ15" si="58">SUM(BF5:BF14)</f>
        <v>0</v>
      </c>
      <c r="BG15" s="133" t="e">
        <f t="shared" ref="BG15:BG38" si="59">BF15/BJ15</f>
        <v>#DIV/0!</v>
      </c>
      <c r="BH15" s="63">
        <f t="shared" si="58"/>
        <v>0</v>
      </c>
      <c r="BI15" s="133" t="e">
        <f t="shared" ref="BI15:BI38" si="60">BH15/BJ15</f>
        <v>#DIV/0!</v>
      </c>
      <c r="BJ15" s="88">
        <f t="shared" si="58"/>
        <v>0</v>
      </c>
      <c r="BK15" s="92">
        <f>SUM(BK5:BK14)</f>
        <v>0</v>
      </c>
      <c r="BL15" s="133" t="e">
        <f t="shared" ref="BL15:BL38" si="61">BK15/BO15</f>
        <v>#DIV/0!</v>
      </c>
      <c r="BM15" s="65">
        <f t="shared" ref="BM15:BO15" si="62">SUM(BM5:BM14)</f>
        <v>0</v>
      </c>
      <c r="BN15" s="133" t="e">
        <f t="shared" ref="BN15:BN38" si="63">BM15/BO15</f>
        <v>#DIV/0!</v>
      </c>
      <c r="BO15" s="88">
        <f t="shared" si="62"/>
        <v>0</v>
      </c>
      <c r="BP15" s="54">
        <f>SUM(BP5:BP14)</f>
        <v>-5</v>
      </c>
      <c r="BQ15" s="193">
        <f>SUM(BQ5:BQ14)</f>
        <v>-6</v>
      </c>
    </row>
    <row r="16" spans="1:71" ht="16.5" customHeight="1" x14ac:dyDescent="0.2">
      <c r="A16" s="473" t="s">
        <v>16</v>
      </c>
      <c r="B16" s="10" t="s">
        <v>6</v>
      </c>
      <c r="C16" s="81">
        <v>0</v>
      </c>
      <c r="D16" s="138">
        <f t="shared" si="30"/>
        <v>0</v>
      </c>
      <c r="E16" s="81">
        <v>1</v>
      </c>
      <c r="F16" s="171">
        <f t="shared" si="31"/>
        <v>1</v>
      </c>
      <c r="G16" s="250">
        <f t="shared" ref="G16:G22" si="64">C16+E16</f>
        <v>1</v>
      </c>
      <c r="H16" s="164">
        <v>0</v>
      </c>
      <c r="I16" s="138">
        <f t="shared" ref="I16:I22" si="65">IFERROR(H16/L16,0)</f>
        <v>0</v>
      </c>
      <c r="J16" s="97">
        <v>1</v>
      </c>
      <c r="K16" s="171">
        <f t="shared" ref="K16:K22" si="66">IFERROR(J16/L16,0)</f>
        <v>1</v>
      </c>
      <c r="L16" s="55">
        <f>SUM(H16,J16)</f>
        <v>1</v>
      </c>
      <c r="M16" s="56">
        <v>0</v>
      </c>
      <c r="N16" s="138">
        <f t="shared" ref="N16:N22" si="67">IF(Q16=0,0,M16/Q16)</f>
        <v>0</v>
      </c>
      <c r="O16" s="178">
        <v>1</v>
      </c>
      <c r="P16" s="138">
        <f t="shared" ref="P16:P22" si="68">IFERROR(O16/Q16,0)</f>
        <v>1</v>
      </c>
      <c r="Q16" s="57">
        <f>SUM(M16,O16)</f>
        <v>1</v>
      </c>
      <c r="R16" s="35">
        <v>0</v>
      </c>
      <c r="S16" s="138">
        <f t="shared" ref="S16:S22" si="69">IF(V16=0,0,R16/V16)</f>
        <v>0</v>
      </c>
      <c r="T16" s="97">
        <v>1</v>
      </c>
      <c r="U16" s="138">
        <f t="shared" ref="U16:U22" si="70">IFERROR(T16/V16,0)</f>
        <v>1</v>
      </c>
      <c r="V16" s="90">
        <f t="shared" ref="V16:V22" si="71">SUM(R16,T16)</f>
        <v>1</v>
      </c>
      <c r="W16" s="4">
        <v>0</v>
      </c>
      <c r="X16" s="138">
        <f t="shared" ref="X16:X22" si="72">IF(AA16=0,0,W16/AA16)</f>
        <v>0</v>
      </c>
      <c r="Y16" s="178">
        <v>1</v>
      </c>
      <c r="Z16" s="138">
        <f t="shared" ref="Z16:Z22" si="73">IFERROR(Y16/AA16,0)</f>
        <v>1</v>
      </c>
      <c r="AA16" s="57">
        <f t="shared" ref="AA16:AA22" si="74">SUM(W16,Y16)</f>
        <v>1</v>
      </c>
      <c r="AB16" s="5">
        <v>0</v>
      </c>
      <c r="AC16" s="138">
        <f t="shared" ref="AC16:AC22" si="75">IF(AF16=0,0,AB16/AF16)</f>
        <v>0</v>
      </c>
      <c r="AD16" s="184">
        <v>1</v>
      </c>
      <c r="AE16" s="138">
        <f t="shared" ref="AE16:AE22" si="76">IFERROR(AD16/AF16,0)</f>
        <v>1</v>
      </c>
      <c r="AF16" s="90">
        <f t="shared" ref="AF16:AF22" si="77">SUM(AB16,AD16)</f>
        <v>1</v>
      </c>
      <c r="AG16" s="4">
        <v>0</v>
      </c>
      <c r="AH16" s="138">
        <f t="shared" ref="AH16:AH22" si="78">IF(AK16=0,0,AG16/AK16)</f>
        <v>0</v>
      </c>
      <c r="AI16" s="178">
        <v>1</v>
      </c>
      <c r="AJ16" s="138">
        <f t="shared" ref="AJ16:AJ22" si="79">IFERROR(AI16/AK16,0)</f>
        <v>1</v>
      </c>
      <c r="AK16" s="57">
        <f>SUM(AG16,AI16)</f>
        <v>1</v>
      </c>
      <c r="AL16" s="5">
        <v>0</v>
      </c>
      <c r="AM16" s="138">
        <f t="shared" ref="AM16:AM22" si="80">IF(AP16=0,0,AL16/AP16)</f>
        <v>0</v>
      </c>
      <c r="AN16" s="184">
        <v>1</v>
      </c>
      <c r="AO16" s="138">
        <f t="shared" ref="AO16:AO22" si="81">IFERROR(AN16/AP16,0)</f>
        <v>1</v>
      </c>
      <c r="AP16" s="90">
        <f>SUM(AL16,AN16)</f>
        <v>1</v>
      </c>
      <c r="AQ16" s="4">
        <v>0</v>
      </c>
      <c r="AR16" s="138">
        <f t="shared" ref="AR16:AR22" si="82">IF(AU16=0,0,AQ16/AU16)</f>
        <v>0</v>
      </c>
      <c r="AS16" s="178">
        <v>1</v>
      </c>
      <c r="AT16" s="138">
        <f t="shared" ref="AT16:AT22" si="83">IFERROR(AS16/AU16,0)</f>
        <v>1</v>
      </c>
      <c r="AU16" s="57">
        <f>SUM(AQ16,AS16)</f>
        <v>1</v>
      </c>
      <c r="AV16" s="5">
        <v>0</v>
      </c>
      <c r="AW16" s="138">
        <f t="shared" ref="AW16:AW21" si="84">IF(AZ16=0,0,AV16/AZ16)</f>
        <v>0</v>
      </c>
      <c r="AX16" s="184">
        <v>1</v>
      </c>
      <c r="AY16" s="138">
        <f t="shared" ref="AY16:AY22" si="85">IFERROR(AX16/AZ16,0)</f>
        <v>1</v>
      </c>
      <c r="AZ16" s="90">
        <f>SUM(AV16,AX16)</f>
        <v>1</v>
      </c>
      <c r="BA16" s="81">
        <v>0</v>
      </c>
      <c r="BB16" s="138">
        <f t="shared" ref="BB16:BB22" si="86">IF(BE16=0,0,BA16/BE16)</f>
        <v>0</v>
      </c>
      <c r="BC16" s="81">
        <v>1</v>
      </c>
      <c r="BD16" s="171">
        <f t="shared" ref="BD16:BD22" si="87">IFERROR(BC16/BE16,0)</f>
        <v>1</v>
      </c>
      <c r="BE16" s="57">
        <f>SUM(BA16,BC16)</f>
        <v>1</v>
      </c>
      <c r="BF16" s="5"/>
      <c r="BG16" s="138">
        <f t="shared" ref="BG16:BG22" si="88">IF(BJ16=0,0,BF16/BJ16)</f>
        <v>0</v>
      </c>
      <c r="BH16" s="184"/>
      <c r="BI16" s="138">
        <f t="shared" ref="BI16:BI22" si="89">IFERROR(BH16/BJ16,0)</f>
        <v>0</v>
      </c>
      <c r="BJ16" s="90">
        <f>SUM(BF16,BH16)</f>
        <v>0</v>
      </c>
      <c r="BK16" s="81"/>
      <c r="BL16" s="138">
        <f t="shared" ref="BL16:BL22" si="90">IF(BO16=0,0,BK16/BO16)</f>
        <v>0</v>
      </c>
      <c r="BM16" s="81"/>
      <c r="BN16" s="171">
        <f t="shared" ref="BN16:BN22" si="91">IFERROR(BM16/BO16,0)</f>
        <v>0</v>
      </c>
      <c r="BO16" s="57">
        <f>BK16+BM16</f>
        <v>0</v>
      </c>
      <c r="BP16" s="96">
        <f t="shared" ref="BP16:BP22" si="92">BE16-AZ16</f>
        <v>0</v>
      </c>
      <c r="BQ16" s="83">
        <f t="shared" ref="BQ16:BQ22" si="93">BE16-L16</f>
        <v>0</v>
      </c>
    </row>
    <row r="17" spans="1:69" ht="16.5" customHeight="1" x14ac:dyDescent="0.2">
      <c r="A17" s="474"/>
      <c r="B17" s="3" t="s">
        <v>17</v>
      </c>
      <c r="C17" s="81">
        <v>10</v>
      </c>
      <c r="D17" s="139">
        <f t="shared" si="30"/>
        <v>0.66666666666666663</v>
      </c>
      <c r="E17" s="81">
        <v>5</v>
      </c>
      <c r="F17" s="172">
        <f t="shared" si="31"/>
        <v>0.33333333333333331</v>
      </c>
      <c r="G17" s="251">
        <f t="shared" si="64"/>
        <v>15</v>
      </c>
      <c r="H17" s="159">
        <v>10</v>
      </c>
      <c r="I17" s="139">
        <f t="shared" si="65"/>
        <v>0.66666666666666663</v>
      </c>
      <c r="J17" s="98">
        <v>5</v>
      </c>
      <c r="K17" s="172">
        <f t="shared" si="66"/>
        <v>0.33333333333333331</v>
      </c>
      <c r="L17" s="55">
        <f t="shared" ref="L17:L22" si="94">SUM(H17,J17)</f>
        <v>15</v>
      </c>
      <c r="M17" s="59">
        <v>10</v>
      </c>
      <c r="N17" s="139">
        <f t="shared" si="67"/>
        <v>0.66666666666666663</v>
      </c>
      <c r="O17" s="177">
        <v>5</v>
      </c>
      <c r="P17" s="139">
        <f t="shared" si="68"/>
        <v>0.33333333333333331</v>
      </c>
      <c r="Q17" s="60">
        <f t="shared" ref="Q17:Q22" si="95">SUM(M17,O17)</f>
        <v>15</v>
      </c>
      <c r="R17" s="34">
        <v>10</v>
      </c>
      <c r="S17" s="139">
        <f t="shared" si="69"/>
        <v>0.66666666666666663</v>
      </c>
      <c r="T17" s="98">
        <v>5</v>
      </c>
      <c r="U17" s="139">
        <f t="shared" si="70"/>
        <v>0.33333333333333331</v>
      </c>
      <c r="V17" s="91">
        <f t="shared" si="71"/>
        <v>15</v>
      </c>
      <c r="W17" s="81">
        <v>6</v>
      </c>
      <c r="X17" s="139">
        <f t="shared" si="72"/>
        <v>0.66666666666666663</v>
      </c>
      <c r="Y17" s="177">
        <v>3</v>
      </c>
      <c r="Z17" s="139">
        <f t="shared" si="73"/>
        <v>0.33333333333333331</v>
      </c>
      <c r="AA17" s="60">
        <f t="shared" si="74"/>
        <v>9</v>
      </c>
      <c r="AB17" s="82">
        <v>7</v>
      </c>
      <c r="AC17" s="139">
        <f t="shared" si="75"/>
        <v>0.7</v>
      </c>
      <c r="AD17" s="185">
        <v>3</v>
      </c>
      <c r="AE17" s="139">
        <f t="shared" si="76"/>
        <v>0.3</v>
      </c>
      <c r="AF17" s="91">
        <f t="shared" si="77"/>
        <v>10</v>
      </c>
      <c r="AG17" s="81">
        <v>7</v>
      </c>
      <c r="AH17" s="139">
        <f t="shared" si="78"/>
        <v>0.7</v>
      </c>
      <c r="AI17" s="177">
        <v>3</v>
      </c>
      <c r="AJ17" s="139">
        <f t="shared" si="79"/>
        <v>0.3</v>
      </c>
      <c r="AK17" s="60">
        <f t="shared" ref="AK17:AK22" si="96">SUM(AG17,AI17)</f>
        <v>10</v>
      </c>
      <c r="AL17" s="82">
        <v>7</v>
      </c>
      <c r="AM17" s="139">
        <f t="shared" si="80"/>
        <v>0.7</v>
      </c>
      <c r="AN17" s="185">
        <v>3</v>
      </c>
      <c r="AO17" s="139">
        <f t="shared" si="81"/>
        <v>0.3</v>
      </c>
      <c r="AP17" s="91">
        <f t="shared" ref="AP17:AP22" si="97">SUM(AL17,AN17)</f>
        <v>10</v>
      </c>
      <c r="AQ17" s="81">
        <v>7</v>
      </c>
      <c r="AR17" s="139">
        <f t="shared" si="82"/>
        <v>0.7</v>
      </c>
      <c r="AS17" s="177">
        <v>3</v>
      </c>
      <c r="AT17" s="139">
        <f t="shared" si="83"/>
        <v>0.3</v>
      </c>
      <c r="AU17" s="60">
        <f t="shared" ref="AU17:AU22" si="98">SUM(AQ17,AS17)</f>
        <v>10</v>
      </c>
      <c r="AV17" s="82">
        <v>7</v>
      </c>
      <c r="AW17" s="139">
        <f t="shared" si="84"/>
        <v>0.7</v>
      </c>
      <c r="AX17" s="185">
        <v>3</v>
      </c>
      <c r="AY17" s="139">
        <f t="shared" si="85"/>
        <v>0.3</v>
      </c>
      <c r="AZ17" s="91">
        <f t="shared" ref="AZ17:AZ22" si="99">SUM(AV17,AX17)</f>
        <v>10</v>
      </c>
      <c r="BA17" s="81">
        <v>7</v>
      </c>
      <c r="BB17" s="139">
        <f t="shared" si="86"/>
        <v>0.7</v>
      </c>
      <c r="BC17" s="81">
        <v>3</v>
      </c>
      <c r="BD17" s="172">
        <f t="shared" si="87"/>
        <v>0.3</v>
      </c>
      <c r="BE17" s="60">
        <f t="shared" ref="BE17:BE22" si="100">SUM(BA17,BC17)</f>
        <v>10</v>
      </c>
      <c r="BF17" s="82"/>
      <c r="BG17" s="139">
        <f t="shared" si="88"/>
        <v>0</v>
      </c>
      <c r="BH17" s="185"/>
      <c r="BI17" s="139">
        <f t="shared" si="89"/>
        <v>0</v>
      </c>
      <c r="BJ17" s="91">
        <f t="shared" ref="BJ17:BJ22" si="101">SUM(BF17,BH17)</f>
        <v>0</v>
      </c>
      <c r="BK17" s="81"/>
      <c r="BL17" s="139">
        <f t="shared" si="90"/>
        <v>0</v>
      </c>
      <c r="BM17" s="81"/>
      <c r="BN17" s="172">
        <f t="shared" si="91"/>
        <v>0</v>
      </c>
      <c r="BO17" s="60">
        <f>BK17+BM17</f>
        <v>0</v>
      </c>
      <c r="BP17" s="96">
        <f t="shared" si="92"/>
        <v>0</v>
      </c>
      <c r="BQ17" s="83">
        <f t="shared" si="93"/>
        <v>-5</v>
      </c>
    </row>
    <row r="18" spans="1:69" ht="16.5" customHeight="1" x14ac:dyDescent="0.2">
      <c r="A18" s="474"/>
      <c r="B18" s="379" t="s">
        <v>9</v>
      </c>
      <c r="C18" s="380">
        <v>42</v>
      </c>
      <c r="D18" s="292">
        <f t="shared" si="30"/>
        <v>0.77777777777777779</v>
      </c>
      <c r="E18" s="380">
        <v>12</v>
      </c>
      <c r="F18" s="398">
        <f t="shared" si="31"/>
        <v>0.22222222222222221</v>
      </c>
      <c r="G18" s="381">
        <f t="shared" si="64"/>
        <v>54</v>
      </c>
      <c r="H18" s="309">
        <v>48</v>
      </c>
      <c r="I18" s="292">
        <f t="shared" si="65"/>
        <v>0.8</v>
      </c>
      <c r="J18" s="310">
        <v>12</v>
      </c>
      <c r="K18" s="398">
        <f t="shared" si="66"/>
        <v>0.2</v>
      </c>
      <c r="L18" s="383">
        <f t="shared" si="94"/>
        <v>60</v>
      </c>
      <c r="M18" s="384">
        <v>51</v>
      </c>
      <c r="N18" s="292">
        <f t="shared" si="67"/>
        <v>0.796875</v>
      </c>
      <c r="O18" s="385">
        <v>13</v>
      </c>
      <c r="P18" s="292">
        <f t="shared" si="68"/>
        <v>0.203125</v>
      </c>
      <c r="Q18" s="386">
        <f t="shared" si="95"/>
        <v>64</v>
      </c>
      <c r="R18" s="387">
        <v>50</v>
      </c>
      <c r="S18" s="292">
        <f t="shared" si="69"/>
        <v>0.79365079365079361</v>
      </c>
      <c r="T18" s="310">
        <v>13</v>
      </c>
      <c r="U18" s="292">
        <f t="shared" si="70"/>
        <v>0.20634920634920634</v>
      </c>
      <c r="V18" s="388">
        <f t="shared" si="71"/>
        <v>63</v>
      </c>
      <c r="W18" s="380">
        <v>53</v>
      </c>
      <c r="X18" s="292">
        <f t="shared" si="72"/>
        <v>0.80303030303030298</v>
      </c>
      <c r="Y18" s="385">
        <v>13</v>
      </c>
      <c r="Z18" s="292">
        <f t="shared" si="73"/>
        <v>0.19696969696969696</v>
      </c>
      <c r="AA18" s="386">
        <f t="shared" si="74"/>
        <v>66</v>
      </c>
      <c r="AB18" s="389">
        <v>60</v>
      </c>
      <c r="AC18" s="292">
        <f t="shared" si="75"/>
        <v>0.81081081081081086</v>
      </c>
      <c r="AD18" s="390">
        <v>14</v>
      </c>
      <c r="AE18" s="292">
        <f t="shared" si="76"/>
        <v>0.1891891891891892</v>
      </c>
      <c r="AF18" s="388">
        <f t="shared" si="77"/>
        <v>74</v>
      </c>
      <c r="AG18" s="380">
        <v>64</v>
      </c>
      <c r="AH18" s="292">
        <f t="shared" si="78"/>
        <v>0.82051282051282048</v>
      </c>
      <c r="AI18" s="385">
        <v>14</v>
      </c>
      <c r="AJ18" s="292">
        <f t="shared" si="79"/>
        <v>0.17948717948717949</v>
      </c>
      <c r="AK18" s="386">
        <f t="shared" si="96"/>
        <v>78</v>
      </c>
      <c r="AL18" s="389">
        <v>59</v>
      </c>
      <c r="AM18" s="292">
        <f t="shared" si="80"/>
        <v>0.80821917808219179</v>
      </c>
      <c r="AN18" s="390">
        <v>14</v>
      </c>
      <c r="AO18" s="292">
        <f t="shared" si="81"/>
        <v>0.19178082191780821</v>
      </c>
      <c r="AP18" s="388">
        <f t="shared" si="97"/>
        <v>73</v>
      </c>
      <c r="AQ18" s="380">
        <v>50</v>
      </c>
      <c r="AR18" s="292">
        <f t="shared" si="82"/>
        <v>0.79365079365079361</v>
      </c>
      <c r="AS18" s="385">
        <v>13</v>
      </c>
      <c r="AT18" s="292">
        <f t="shared" si="83"/>
        <v>0.20634920634920634</v>
      </c>
      <c r="AU18" s="386">
        <f t="shared" si="98"/>
        <v>63</v>
      </c>
      <c r="AV18" s="389">
        <v>61</v>
      </c>
      <c r="AW18" s="292">
        <f t="shared" si="84"/>
        <v>0.81333333333333335</v>
      </c>
      <c r="AX18" s="390">
        <v>14</v>
      </c>
      <c r="AY18" s="292">
        <f t="shared" si="85"/>
        <v>0.18666666666666668</v>
      </c>
      <c r="AZ18" s="388">
        <f t="shared" si="99"/>
        <v>75</v>
      </c>
      <c r="BA18" s="380">
        <v>63</v>
      </c>
      <c r="BB18" s="292">
        <f t="shared" si="86"/>
        <v>0.81818181818181823</v>
      </c>
      <c r="BC18" s="380">
        <v>14</v>
      </c>
      <c r="BD18" s="398">
        <f t="shared" si="87"/>
        <v>0.18181818181818182</v>
      </c>
      <c r="BE18" s="386">
        <f t="shared" si="100"/>
        <v>77</v>
      </c>
      <c r="BF18" s="389"/>
      <c r="BG18" s="292">
        <f t="shared" si="88"/>
        <v>0</v>
      </c>
      <c r="BH18" s="390"/>
      <c r="BI18" s="292">
        <f t="shared" si="89"/>
        <v>0</v>
      </c>
      <c r="BJ18" s="388">
        <f t="shared" si="101"/>
        <v>0</v>
      </c>
      <c r="BK18" s="380"/>
      <c r="BL18" s="292">
        <f t="shared" si="90"/>
        <v>0</v>
      </c>
      <c r="BM18" s="380"/>
      <c r="BN18" s="398">
        <f t="shared" si="91"/>
        <v>0</v>
      </c>
      <c r="BO18" s="386">
        <f t="shared" ref="BO18:BO22" si="102">BK18+BM18</f>
        <v>0</v>
      </c>
      <c r="BP18" s="391">
        <f t="shared" si="92"/>
        <v>2</v>
      </c>
      <c r="BQ18" s="392">
        <f t="shared" si="93"/>
        <v>17</v>
      </c>
    </row>
    <row r="19" spans="1:69" ht="16.5" customHeight="1" x14ac:dyDescent="0.2">
      <c r="A19" s="474"/>
      <c r="B19" s="399" t="s">
        <v>12</v>
      </c>
      <c r="C19" s="400">
        <v>7</v>
      </c>
      <c r="D19" s="401">
        <f t="shared" si="30"/>
        <v>0.875</v>
      </c>
      <c r="E19" s="400">
        <v>1</v>
      </c>
      <c r="F19" s="402">
        <f t="shared" si="31"/>
        <v>0.125</v>
      </c>
      <c r="G19" s="403">
        <f t="shared" si="64"/>
        <v>8</v>
      </c>
      <c r="H19" s="404">
        <v>7</v>
      </c>
      <c r="I19" s="401">
        <f t="shared" si="65"/>
        <v>0.875</v>
      </c>
      <c r="J19" s="405">
        <v>1</v>
      </c>
      <c r="K19" s="402">
        <f t="shared" si="66"/>
        <v>0.125</v>
      </c>
      <c r="L19" s="406">
        <f t="shared" si="94"/>
        <v>8</v>
      </c>
      <c r="M19" s="407">
        <v>7</v>
      </c>
      <c r="N19" s="401">
        <f t="shared" si="67"/>
        <v>0.875</v>
      </c>
      <c r="O19" s="408">
        <v>1</v>
      </c>
      <c r="P19" s="401">
        <f t="shared" si="68"/>
        <v>0.125</v>
      </c>
      <c r="Q19" s="409">
        <f t="shared" si="95"/>
        <v>8</v>
      </c>
      <c r="R19" s="410">
        <v>7</v>
      </c>
      <c r="S19" s="401">
        <f t="shared" si="69"/>
        <v>0.875</v>
      </c>
      <c r="T19" s="405">
        <v>1</v>
      </c>
      <c r="U19" s="401">
        <f t="shared" si="70"/>
        <v>0.125</v>
      </c>
      <c r="V19" s="411">
        <f t="shared" si="71"/>
        <v>8</v>
      </c>
      <c r="W19" s="400">
        <v>8</v>
      </c>
      <c r="X19" s="401">
        <f t="shared" si="72"/>
        <v>0.88888888888888884</v>
      </c>
      <c r="Y19" s="408">
        <v>1</v>
      </c>
      <c r="Z19" s="401">
        <f t="shared" si="73"/>
        <v>0.1111111111111111</v>
      </c>
      <c r="AA19" s="409">
        <f t="shared" si="74"/>
        <v>9</v>
      </c>
      <c r="AB19" s="412">
        <v>9</v>
      </c>
      <c r="AC19" s="401">
        <f t="shared" si="75"/>
        <v>0.9</v>
      </c>
      <c r="AD19" s="413">
        <v>1</v>
      </c>
      <c r="AE19" s="401">
        <f t="shared" si="76"/>
        <v>0.1</v>
      </c>
      <c r="AF19" s="411">
        <f t="shared" si="77"/>
        <v>10</v>
      </c>
      <c r="AG19" s="400">
        <v>10</v>
      </c>
      <c r="AH19" s="401">
        <f t="shared" si="78"/>
        <v>0.90909090909090906</v>
      </c>
      <c r="AI19" s="408">
        <v>1</v>
      </c>
      <c r="AJ19" s="401">
        <f t="shared" si="79"/>
        <v>9.0909090909090912E-2</v>
      </c>
      <c r="AK19" s="409">
        <f t="shared" si="96"/>
        <v>11</v>
      </c>
      <c r="AL19" s="412">
        <v>10</v>
      </c>
      <c r="AM19" s="401">
        <f t="shared" si="80"/>
        <v>0.90909090909090906</v>
      </c>
      <c r="AN19" s="413">
        <v>1</v>
      </c>
      <c r="AO19" s="401">
        <f t="shared" si="81"/>
        <v>9.0909090909090912E-2</v>
      </c>
      <c r="AP19" s="411">
        <f t="shared" si="97"/>
        <v>11</v>
      </c>
      <c r="AQ19" s="400">
        <v>10</v>
      </c>
      <c r="AR19" s="401">
        <f t="shared" si="82"/>
        <v>0.90909090909090906</v>
      </c>
      <c r="AS19" s="408">
        <v>1</v>
      </c>
      <c r="AT19" s="401">
        <f t="shared" si="83"/>
        <v>9.0909090909090912E-2</v>
      </c>
      <c r="AU19" s="409">
        <f t="shared" si="98"/>
        <v>11</v>
      </c>
      <c r="AV19" s="412">
        <v>10</v>
      </c>
      <c r="AW19" s="401">
        <f t="shared" si="84"/>
        <v>0.90909090909090906</v>
      </c>
      <c r="AX19" s="413">
        <v>1</v>
      </c>
      <c r="AY19" s="401">
        <f t="shared" si="85"/>
        <v>9.0909090909090912E-2</v>
      </c>
      <c r="AZ19" s="411">
        <f t="shared" si="99"/>
        <v>11</v>
      </c>
      <c r="BA19" s="400">
        <v>9</v>
      </c>
      <c r="BB19" s="401">
        <f t="shared" si="86"/>
        <v>0.81818181818181823</v>
      </c>
      <c r="BC19" s="400">
        <v>2</v>
      </c>
      <c r="BD19" s="402">
        <f t="shared" si="87"/>
        <v>0.18181818181818182</v>
      </c>
      <c r="BE19" s="409">
        <f t="shared" si="100"/>
        <v>11</v>
      </c>
      <c r="BF19" s="412"/>
      <c r="BG19" s="401">
        <f t="shared" si="88"/>
        <v>0</v>
      </c>
      <c r="BH19" s="413"/>
      <c r="BI19" s="401">
        <f t="shared" si="89"/>
        <v>0</v>
      </c>
      <c r="BJ19" s="411">
        <f t="shared" si="101"/>
        <v>0</v>
      </c>
      <c r="BK19" s="400"/>
      <c r="BL19" s="401">
        <f t="shared" si="90"/>
        <v>0</v>
      </c>
      <c r="BM19" s="400"/>
      <c r="BN19" s="402">
        <f t="shared" si="91"/>
        <v>0</v>
      </c>
      <c r="BO19" s="409">
        <f t="shared" si="102"/>
        <v>0</v>
      </c>
      <c r="BP19" s="414">
        <f t="shared" si="92"/>
        <v>0</v>
      </c>
      <c r="BQ19" s="415">
        <f t="shared" si="93"/>
        <v>3</v>
      </c>
    </row>
    <row r="20" spans="1:69" ht="16.5" customHeight="1" x14ac:dyDescent="0.2">
      <c r="A20" s="474"/>
      <c r="B20" s="3" t="s">
        <v>13</v>
      </c>
      <c r="C20" s="370">
        <v>1</v>
      </c>
      <c r="D20" s="247">
        <f t="shared" si="30"/>
        <v>1</v>
      </c>
      <c r="E20" s="370">
        <v>0</v>
      </c>
      <c r="F20" s="397">
        <f t="shared" si="31"/>
        <v>0</v>
      </c>
      <c r="G20" s="371">
        <f t="shared" si="64"/>
        <v>1</v>
      </c>
      <c r="H20" s="307">
        <v>1</v>
      </c>
      <c r="I20" s="247">
        <f t="shared" si="65"/>
        <v>1</v>
      </c>
      <c r="J20" s="308">
        <v>0</v>
      </c>
      <c r="K20" s="397">
        <f t="shared" si="66"/>
        <v>0</v>
      </c>
      <c r="L20" s="55">
        <f t="shared" si="94"/>
        <v>1</v>
      </c>
      <c r="M20" s="373">
        <v>1</v>
      </c>
      <c r="N20" s="247">
        <f t="shared" si="67"/>
        <v>1</v>
      </c>
      <c r="O20" s="374">
        <v>0</v>
      </c>
      <c r="P20" s="247">
        <f t="shared" si="68"/>
        <v>0</v>
      </c>
      <c r="Q20" s="66">
        <f t="shared" si="95"/>
        <v>1</v>
      </c>
      <c r="R20" s="375">
        <v>1</v>
      </c>
      <c r="S20" s="247">
        <f t="shared" si="69"/>
        <v>1</v>
      </c>
      <c r="T20" s="308">
        <v>0</v>
      </c>
      <c r="U20" s="247">
        <f t="shared" si="70"/>
        <v>0</v>
      </c>
      <c r="V20" s="376">
        <f t="shared" si="71"/>
        <v>1</v>
      </c>
      <c r="W20" s="370">
        <v>1</v>
      </c>
      <c r="X20" s="247">
        <f t="shared" si="72"/>
        <v>1</v>
      </c>
      <c r="Y20" s="374">
        <v>0</v>
      </c>
      <c r="Z20" s="247">
        <f t="shared" si="73"/>
        <v>0</v>
      </c>
      <c r="AA20" s="66">
        <f t="shared" si="74"/>
        <v>1</v>
      </c>
      <c r="AB20" s="377">
        <v>1</v>
      </c>
      <c r="AC20" s="247">
        <f t="shared" si="75"/>
        <v>1</v>
      </c>
      <c r="AD20" s="378">
        <v>0</v>
      </c>
      <c r="AE20" s="247">
        <f t="shared" si="76"/>
        <v>0</v>
      </c>
      <c r="AF20" s="376">
        <f t="shared" si="77"/>
        <v>1</v>
      </c>
      <c r="AG20" s="370">
        <v>1</v>
      </c>
      <c r="AH20" s="247">
        <f t="shared" si="78"/>
        <v>1</v>
      </c>
      <c r="AI20" s="374">
        <v>0</v>
      </c>
      <c r="AJ20" s="247">
        <f t="shared" si="79"/>
        <v>0</v>
      </c>
      <c r="AK20" s="66">
        <f t="shared" si="96"/>
        <v>1</v>
      </c>
      <c r="AL20" s="377">
        <v>1</v>
      </c>
      <c r="AM20" s="247">
        <f t="shared" si="80"/>
        <v>1</v>
      </c>
      <c r="AN20" s="378">
        <v>0</v>
      </c>
      <c r="AO20" s="247">
        <f t="shared" si="81"/>
        <v>0</v>
      </c>
      <c r="AP20" s="376">
        <f t="shared" si="97"/>
        <v>1</v>
      </c>
      <c r="AQ20" s="370">
        <v>1</v>
      </c>
      <c r="AR20" s="247">
        <f t="shared" si="82"/>
        <v>1</v>
      </c>
      <c r="AS20" s="374">
        <v>0</v>
      </c>
      <c r="AT20" s="247">
        <f t="shared" si="83"/>
        <v>0</v>
      </c>
      <c r="AU20" s="66">
        <f t="shared" si="98"/>
        <v>1</v>
      </c>
      <c r="AV20" s="377">
        <v>1</v>
      </c>
      <c r="AW20" s="247">
        <f t="shared" si="84"/>
        <v>1</v>
      </c>
      <c r="AX20" s="378">
        <v>0</v>
      </c>
      <c r="AY20" s="247">
        <f t="shared" si="85"/>
        <v>0</v>
      </c>
      <c r="AZ20" s="376">
        <f t="shared" si="99"/>
        <v>1</v>
      </c>
      <c r="BA20" s="370">
        <v>1</v>
      </c>
      <c r="BB20" s="247">
        <f t="shared" si="86"/>
        <v>1</v>
      </c>
      <c r="BC20" s="370">
        <v>0</v>
      </c>
      <c r="BD20" s="397">
        <f t="shared" si="87"/>
        <v>0</v>
      </c>
      <c r="BE20" s="66">
        <f t="shared" si="100"/>
        <v>1</v>
      </c>
      <c r="BF20" s="377"/>
      <c r="BG20" s="247">
        <f t="shared" si="88"/>
        <v>0</v>
      </c>
      <c r="BH20" s="378"/>
      <c r="BI20" s="247">
        <f t="shared" si="89"/>
        <v>0</v>
      </c>
      <c r="BJ20" s="376">
        <f t="shared" si="101"/>
        <v>0</v>
      </c>
      <c r="BK20" s="370"/>
      <c r="BL20" s="247">
        <f t="shared" si="90"/>
        <v>0</v>
      </c>
      <c r="BM20" s="370"/>
      <c r="BN20" s="397">
        <f t="shared" si="91"/>
        <v>0</v>
      </c>
      <c r="BO20" s="66">
        <f t="shared" si="102"/>
        <v>0</v>
      </c>
      <c r="BP20" s="96">
        <f t="shared" si="92"/>
        <v>0</v>
      </c>
      <c r="BQ20" s="83">
        <f t="shared" si="93"/>
        <v>0</v>
      </c>
    </row>
    <row r="21" spans="1:69" ht="16.5" customHeight="1" x14ac:dyDescent="0.2">
      <c r="A21" s="474"/>
      <c r="B21" s="6" t="s">
        <v>14</v>
      </c>
      <c r="C21" s="81">
        <v>0</v>
      </c>
      <c r="D21" s="139">
        <f t="shared" si="30"/>
        <v>0</v>
      </c>
      <c r="E21" s="81">
        <v>2</v>
      </c>
      <c r="F21" s="172">
        <f t="shared" si="31"/>
        <v>1</v>
      </c>
      <c r="G21" s="251">
        <f t="shared" si="64"/>
        <v>2</v>
      </c>
      <c r="H21" s="159">
        <v>0</v>
      </c>
      <c r="I21" s="139">
        <f t="shared" si="65"/>
        <v>0</v>
      </c>
      <c r="J21" s="98">
        <v>3</v>
      </c>
      <c r="K21" s="172">
        <f t="shared" si="66"/>
        <v>1</v>
      </c>
      <c r="L21" s="55">
        <f t="shared" si="94"/>
        <v>3</v>
      </c>
      <c r="M21" s="59">
        <v>0</v>
      </c>
      <c r="N21" s="139">
        <f t="shared" si="67"/>
        <v>0</v>
      </c>
      <c r="O21" s="177">
        <v>3</v>
      </c>
      <c r="P21" s="139">
        <f t="shared" si="68"/>
        <v>1</v>
      </c>
      <c r="Q21" s="60">
        <f t="shared" si="95"/>
        <v>3</v>
      </c>
      <c r="R21" s="34">
        <v>0</v>
      </c>
      <c r="S21" s="139">
        <f t="shared" si="69"/>
        <v>0</v>
      </c>
      <c r="T21" s="98">
        <v>4</v>
      </c>
      <c r="U21" s="139">
        <f t="shared" si="70"/>
        <v>1</v>
      </c>
      <c r="V21" s="91">
        <f t="shared" si="71"/>
        <v>4</v>
      </c>
      <c r="W21" s="81">
        <v>0</v>
      </c>
      <c r="X21" s="139">
        <f t="shared" si="72"/>
        <v>0</v>
      </c>
      <c r="Y21" s="177">
        <v>4</v>
      </c>
      <c r="Z21" s="139">
        <f t="shared" si="73"/>
        <v>1</v>
      </c>
      <c r="AA21" s="60">
        <f t="shared" si="74"/>
        <v>4</v>
      </c>
      <c r="AB21" s="82">
        <v>0</v>
      </c>
      <c r="AC21" s="139">
        <f t="shared" si="75"/>
        <v>0</v>
      </c>
      <c r="AD21" s="185">
        <v>4</v>
      </c>
      <c r="AE21" s="139">
        <f t="shared" si="76"/>
        <v>1</v>
      </c>
      <c r="AF21" s="91">
        <f t="shared" si="77"/>
        <v>4</v>
      </c>
      <c r="AG21" s="81">
        <v>0</v>
      </c>
      <c r="AH21" s="139">
        <f t="shared" si="78"/>
        <v>0</v>
      </c>
      <c r="AI21" s="177">
        <v>4</v>
      </c>
      <c r="AJ21" s="139">
        <f t="shared" si="79"/>
        <v>1</v>
      </c>
      <c r="AK21" s="60">
        <f t="shared" si="96"/>
        <v>4</v>
      </c>
      <c r="AL21" s="82">
        <v>1</v>
      </c>
      <c r="AM21" s="139">
        <f t="shared" si="80"/>
        <v>0.125</v>
      </c>
      <c r="AN21" s="185">
        <v>7</v>
      </c>
      <c r="AO21" s="139">
        <f t="shared" si="81"/>
        <v>0.875</v>
      </c>
      <c r="AP21" s="91">
        <f t="shared" si="97"/>
        <v>8</v>
      </c>
      <c r="AQ21" s="81">
        <v>1</v>
      </c>
      <c r="AR21" s="139">
        <f t="shared" si="82"/>
        <v>0.125</v>
      </c>
      <c r="AS21" s="177">
        <v>7</v>
      </c>
      <c r="AT21" s="139">
        <f t="shared" si="83"/>
        <v>0.875</v>
      </c>
      <c r="AU21" s="60">
        <f t="shared" si="98"/>
        <v>8</v>
      </c>
      <c r="AV21" s="82">
        <v>1</v>
      </c>
      <c r="AW21" s="139">
        <f t="shared" si="84"/>
        <v>9.0909090909090912E-2</v>
      </c>
      <c r="AX21" s="185">
        <v>10</v>
      </c>
      <c r="AY21" s="139">
        <f t="shared" si="85"/>
        <v>0.90909090909090906</v>
      </c>
      <c r="AZ21" s="91">
        <f t="shared" si="99"/>
        <v>11</v>
      </c>
      <c r="BA21" s="81">
        <v>1</v>
      </c>
      <c r="BB21" s="139">
        <f t="shared" si="86"/>
        <v>8.3333333333333329E-2</v>
      </c>
      <c r="BC21" s="81">
        <v>11</v>
      </c>
      <c r="BD21" s="172">
        <f t="shared" si="87"/>
        <v>0.91666666666666663</v>
      </c>
      <c r="BE21" s="60">
        <f t="shared" si="100"/>
        <v>12</v>
      </c>
      <c r="BF21" s="82"/>
      <c r="BG21" s="139">
        <f t="shared" si="88"/>
        <v>0</v>
      </c>
      <c r="BH21" s="185"/>
      <c r="BI21" s="139">
        <f t="shared" si="89"/>
        <v>0</v>
      </c>
      <c r="BJ21" s="91">
        <f t="shared" si="101"/>
        <v>0</v>
      </c>
      <c r="BK21" s="81"/>
      <c r="BL21" s="139">
        <f t="shared" si="90"/>
        <v>0</v>
      </c>
      <c r="BM21" s="81"/>
      <c r="BN21" s="172">
        <f t="shared" si="91"/>
        <v>0</v>
      </c>
      <c r="BO21" s="60">
        <f t="shared" si="102"/>
        <v>0</v>
      </c>
      <c r="BP21" s="96">
        <f t="shared" si="92"/>
        <v>1</v>
      </c>
      <c r="BQ21" s="83">
        <f t="shared" si="93"/>
        <v>9</v>
      </c>
    </row>
    <row r="22" spans="1:69" ht="16.5" customHeight="1" thickBot="1" x14ac:dyDescent="0.25">
      <c r="A22" s="475"/>
      <c r="B22" s="7" t="s">
        <v>15</v>
      </c>
      <c r="C22" s="85">
        <v>0</v>
      </c>
      <c r="D22" s="140">
        <f t="shared" si="30"/>
        <v>0</v>
      </c>
      <c r="E22" s="87">
        <v>5</v>
      </c>
      <c r="F22" s="173">
        <f t="shared" si="31"/>
        <v>1</v>
      </c>
      <c r="G22" s="252">
        <f t="shared" si="64"/>
        <v>5</v>
      </c>
      <c r="H22" s="162">
        <v>0</v>
      </c>
      <c r="I22" s="140">
        <f t="shared" si="65"/>
        <v>0</v>
      </c>
      <c r="J22" s="103">
        <v>5</v>
      </c>
      <c r="K22" s="173">
        <f t="shared" si="66"/>
        <v>1</v>
      </c>
      <c r="L22" s="55">
        <f t="shared" si="94"/>
        <v>5</v>
      </c>
      <c r="M22" s="179">
        <v>0</v>
      </c>
      <c r="N22" s="140">
        <f t="shared" si="67"/>
        <v>0</v>
      </c>
      <c r="O22" s="180">
        <v>5</v>
      </c>
      <c r="P22" s="140">
        <f t="shared" si="68"/>
        <v>1</v>
      </c>
      <c r="Q22" s="115">
        <f t="shared" si="95"/>
        <v>5</v>
      </c>
      <c r="R22" s="181">
        <v>0</v>
      </c>
      <c r="S22" s="140">
        <f t="shared" si="69"/>
        <v>0</v>
      </c>
      <c r="T22" s="182">
        <v>5</v>
      </c>
      <c r="U22" s="140">
        <f t="shared" si="70"/>
        <v>1</v>
      </c>
      <c r="V22" s="114">
        <f t="shared" si="71"/>
        <v>5</v>
      </c>
      <c r="W22" s="183">
        <v>0</v>
      </c>
      <c r="X22" s="140">
        <f t="shared" si="72"/>
        <v>0</v>
      </c>
      <c r="Y22" s="180">
        <v>5</v>
      </c>
      <c r="Z22" s="140">
        <f t="shared" si="73"/>
        <v>1</v>
      </c>
      <c r="AA22" s="115">
        <f t="shared" si="74"/>
        <v>5</v>
      </c>
      <c r="AB22" s="186">
        <v>0</v>
      </c>
      <c r="AC22" s="140">
        <f t="shared" si="75"/>
        <v>0</v>
      </c>
      <c r="AD22" s="187">
        <v>5</v>
      </c>
      <c r="AE22" s="140">
        <f t="shared" si="76"/>
        <v>1</v>
      </c>
      <c r="AF22" s="114">
        <f t="shared" si="77"/>
        <v>5</v>
      </c>
      <c r="AG22" s="183">
        <v>0</v>
      </c>
      <c r="AH22" s="140">
        <f t="shared" si="78"/>
        <v>0</v>
      </c>
      <c r="AI22" s="180">
        <v>5</v>
      </c>
      <c r="AJ22" s="140">
        <f t="shared" si="79"/>
        <v>1</v>
      </c>
      <c r="AK22" s="115">
        <f t="shared" si="96"/>
        <v>5</v>
      </c>
      <c r="AL22" s="86">
        <v>0</v>
      </c>
      <c r="AM22" s="140">
        <f t="shared" si="80"/>
        <v>0</v>
      </c>
      <c r="AN22" s="188">
        <v>5</v>
      </c>
      <c r="AO22" s="140">
        <f t="shared" si="81"/>
        <v>1</v>
      </c>
      <c r="AP22" s="114">
        <f t="shared" si="97"/>
        <v>5</v>
      </c>
      <c r="AQ22" s="183">
        <v>0</v>
      </c>
      <c r="AR22" s="140">
        <f t="shared" si="82"/>
        <v>0</v>
      </c>
      <c r="AS22" s="180">
        <v>5</v>
      </c>
      <c r="AT22" s="140">
        <f t="shared" si="83"/>
        <v>1</v>
      </c>
      <c r="AU22" s="115">
        <f t="shared" si="98"/>
        <v>5</v>
      </c>
      <c r="AV22" s="86">
        <v>0</v>
      </c>
      <c r="AW22" s="140">
        <f>IF(AZ22=0,0,AV22/AZ22)</f>
        <v>0</v>
      </c>
      <c r="AX22" s="188">
        <v>5</v>
      </c>
      <c r="AY22" s="140">
        <f t="shared" si="85"/>
        <v>1</v>
      </c>
      <c r="AZ22" s="114">
        <f t="shared" si="99"/>
        <v>5</v>
      </c>
      <c r="BA22" s="85">
        <v>0</v>
      </c>
      <c r="BB22" s="140">
        <f t="shared" si="86"/>
        <v>0</v>
      </c>
      <c r="BC22" s="87">
        <v>5</v>
      </c>
      <c r="BD22" s="173">
        <f t="shared" si="87"/>
        <v>1</v>
      </c>
      <c r="BE22" s="115">
        <f t="shared" si="100"/>
        <v>5</v>
      </c>
      <c r="BF22" s="86"/>
      <c r="BG22" s="140">
        <f t="shared" si="88"/>
        <v>0</v>
      </c>
      <c r="BH22" s="188"/>
      <c r="BI22" s="140">
        <f t="shared" si="89"/>
        <v>0</v>
      </c>
      <c r="BJ22" s="114">
        <f t="shared" si="101"/>
        <v>0</v>
      </c>
      <c r="BK22" s="85"/>
      <c r="BL22" s="140">
        <f t="shared" si="90"/>
        <v>0</v>
      </c>
      <c r="BM22" s="87"/>
      <c r="BN22" s="173">
        <f t="shared" si="91"/>
        <v>0</v>
      </c>
      <c r="BO22" s="115">
        <f t="shared" si="102"/>
        <v>0</v>
      </c>
      <c r="BP22" s="96">
        <f t="shared" si="92"/>
        <v>0</v>
      </c>
      <c r="BQ22" s="83">
        <f t="shared" si="93"/>
        <v>0</v>
      </c>
    </row>
    <row r="23" spans="1:69" ht="16.5" customHeight="1" thickBot="1" x14ac:dyDescent="0.25">
      <c r="A23" s="11"/>
      <c r="B23" s="12" t="s">
        <v>253</v>
      </c>
      <c r="C23" s="92">
        <f>SUM(C16:C22)</f>
        <v>60</v>
      </c>
      <c r="D23" s="133">
        <f t="shared" si="30"/>
        <v>0.69767441860465118</v>
      </c>
      <c r="E23" s="92">
        <f>SUM(E16:E22)</f>
        <v>26</v>
      </c>
      <c r="F23" s="133">
        <f t="shared" si="31"/>
        <v>0.30232558139534882</v>
      </c>
      <c r="G23" s="20">
        <f>SUM(G16:G22)</f>
        <v>86</v>
      </c>
      <c r="H23" s="254">
        <f>SUM(H16:H22)</f>
        <v>66</v>
      </c>
      <c r="I23" s="133">
        <f t="shared" ref="I23:I24" si="103">H23/L23</f>
        <v>0.70967741935483875</v>
      </c>
      <c r="J23" s="67">
        <f t="shared" ref="J23:AX23" si="104">SUM(J16:J22)</f>
        <v>27</v>
      </c>
      <c r="K23" s="133">
        <f t="shared" ref="K23:K24" si="105">J23/L23</f>
        <v>0.29032258064516131</v>
      </c>
      <c r="L23" s="19">
        <f>SUM(L16:L22)</f>
        <v>93</v>
      </c>
      <c r="M23" s="249">
        <f t="shared" si="104"/>
        <v>69</v>
      </c>
      <c r="N23" s="133">
        <f t="shared" si="42"/>
        <v>0.71134020618556704</v>
      </c>
      <c r="O23" s="67">
        <f t="shared" si="104"/>
        <v>28</v>
      </c>
      <c r="P23" s="133">
        <f t="shared" si="43"/>
        <v>0.28865979381443296</v>
      </c>
      <c r="Q23" s="67">
        <f t="shared" si="104"/>
        <v>97</v>
      </c>
      <c r="R23" s="67">
        <f t="shared" si="104"/>
        <v>68</v>
      </c>
      <c r="S23" s="133">
        <f t="shared" si="44"/>
        <v>0.7010309278350515</v>
      </c>
      <c r="T23" s="67">
        <f t="shared" si="104"/>
        <v>29</v>
      </c>
      <c r="U23" s="133">
        <f t="shared" si="45"/>
        <v>0.29896907216494845</v>
      </c>
      <c r="V23" s="67">
        <f t="shared" si="104"/>
        <v>97</v>
      </c>
      <c r="W23" s="67">
        <f t="shared" si="104"/>
        <v>68</v>
      </c>
      <c r="X23" s="133">
        <f t="shared" si="46"/>
        <v>0.71578947368421053</v>
      </c>
      <c r="Y23" s="67">
        <f t="shared" si="104"/>
        <v>27</v>
      </c>
      <c r="Z23" s="133">
        <f t="shared" si="47"/>
        <v>0.28421052631578947</v>
      </c>
      <c r="AA23" s="67">
        <f t="shared" si="104"/>
        <v>95</v>
      </c>
      <c r="AB23" s="67">
        <f t="shared" si="104"/>
        <v>77</v>
      </c>
      <c r="AC23" s="133">
        <f t="shared" si="48"/>
        <v>0.73333333333333328</v>
      </c>
      <c r="AD23" s="67">
        <f t="shared" si="104"/>
        <v>28</v>
      </c>
      <c r="AE23" s="133">
        <f t="shared" si="49"/>
        <v>0.26666666666666666</v>
      </c>
      <c r="AF23" s="67">
        <f t="shared" si="104"/>
        <v>105</v>
      </c>
      <c r="AG23" s="67">
        <f t="shared" si="104"/>
        <v>82</v>
      </c>
      <c r="AH23" s="133">
        <f t="shared" si="50"/>
        <v>0.74545454545454548</v>
      </c>
      <c r="AI23" s="67">
        <f t="shared" si="104"/>
        <v>28</v>
      </c>
      <c r="AJ23" s="133">
        <f t="shared" si="51"/>
        <v>0.25454545454545452</v>
      </c>
      <c r="AK23" s="67">
        <f t="shared" si="104"/>
        <v>110</v>
      </c>
      <c r="AL23" s="67">
        <f t="shared" si="104"/>
        <v>78</v>
      </c>
      <c r="AM23" s="133">
        <f t="shared" si="52"/>
        <v>0.7155963302752294</v>
      </c>
      <c r="AN23" s="67">
        <f t="shared" si="104"/>
        <v>31</v>
      </c>
      <c r="AO23" s="133">
        <f t="shared" si="53"/>
        <v>0.28440366972477066</v>
      </c>
      <c r="AP23" s="67">
        <f t="shared" si="104"/>
        <v>109</v>
      </c>
      <c r="AQ23" s="67">
        <f t="shared" si="104"/>
        <v>69</v>
      </c>
      <c r="AR23" s="133">
        <f t="shared" si="54"/>
        <v>0.69696969696969702</v>
      </c>
      <c r="AS23" s="67">
        <f t="shared" si="104"/>
        <v>30</v>
      </c>
      <c r="AT23" s="133">
        <f t="shared" si="55"/>
        <v>0.30303030303030304</v>
      </c>
      <c r="AU23" s="67">
        <f t="shared" si="104"/>
        <v>99</v>
      </c>
      <c r="AV23" s="67">
        <f t="shared" si="104"/>
        <v>80</v>
      </c>
      <c r="AW23" s="133">
        <f t="shared" si="56"/>
        <v>0.70175438596491224</v>
      </c>
      <c r="AX23" s="67">
        <f t="shared" si="104"/>
        <v>34</v>
      </c>
      <c r="AY23" s="133">
        <f t="shared" si="57"/>
        <v>0.2982456140350877</v>
      </c>
      <c r="AZ23" s="67">
        <f t="shared" ref="AZ23:BC23" si="106">SUM(AZ16:AZ22)</f>
        <v>114</v>
      </c>
      <c r="BA23" s="92">
        <f t="shared" si="106"/>
        <v>81</v>
      </c>
      <c r="BB23" s="133">
        <f>BA23/BE23</f>
        <v>0.69230769230769229</v>
      </c>
      <c r="BC23" s="92">
        <f t="shared" si="106"/>
        <v>36</v>
      </c>
      <c r="BD23" s="133">
        <f t="shared" ref="BD23:BD31" si="107">BC23/BE23</f>
        <v>0.30769230769230771</v>
      </c>
      <c r="BE23" s="19">
        <f>SUM(BE16:BE22)</f>
        <v>117</v>
      </c>
      <c r="BF23" s="249">
        <f t="shared" ref="BF23:BJ23" si="108">SUM(BF16:BF22)</f>
        <v>0</v>
      </c>
      <c r="BG23" s="133" t="e">
        <f t="shared" si="59"/>
        <v>#DIV/0!</v>
      </c>
      <c r="BH23" s="67">
        <f t="shared" si="108"/>
        <v>0</v>
      </c>
      <c r="BI23" s="133" t="e">
        <f t="shared" si="60"/>
        <v>#DIV/0!</v>
      </c>
      <c r="BJ23" s="67">
        <f t="shared" si="108"/>
        <v>0</v>
      </c>
      <c r="BK23" s="92">
        <f>SUM(BK16:BK22)</f>
        <v>0</v>
      </c>
      <c r="BL23" s="133" t="e">
        <f t="shared" si="61"/>
        <v>#DIV/0!</v>
      </c>
      <c r="BM23" s="92">
        <f t="shared" ref="BM23:BO23" si="109">SUM(BM16:BM22)</f>
        <v>0</v>
      </c>
      <c r="BN23" s="133" t="e">
        <f t="shared" si="63"/>
        <v>#DIV/0!</v>
      </c>
      <c r="BO23" s="92">
        <f t="shared" si="109"/>
        <v>0</v>
      </c>
      <c r="BP23" s="54">
        <f>SUM(BP16:BP22)</f>
        <v>3</v>
      </c>
      <c r="BQ23" s="193">
        <f>SUM(BQ16:BQ22)</f>
        <v>24</v>
      </c>
    </row>
    <row r="24" spans="1:69" s="519" customFormat="1" ht="16.5" customHeight="1" thickBot="1" x14ac:dyDescent="0.25">
      <c r="A24" s="485" t="s">
        <v>254</v>
      </c>
      <c r="B24" s="486"/>
      <c r="C24" s="509">
        <f>C15+C23</f>
        <v>328</v>
      </c>
      <c r="D24" s="339">
        <f t="shared" si="30"/>
        <v>0.67908902691511386</v>
      </c>
      <c r="E24" s="509">
        <f>E15+E23</f>
        <v>155</v>
      </c>
      <c r="F24" s="339">
        <f t="shared" si="31"/>
        <v>0.32091097308488614</v>
      </c>
      <c r="G24" s="510">
        <f>G15+G23</f>
        <v>483</v>
      </c>
      <c r="H24" s="509">
        <f t="shared" ref="H24:BE24" si="110">H15+H23</f>
        <v>333</v>
      </c>
      <c r="I24" s="339">
        <f t="shared" si="103"/>
        <v>0.68098159509202449</v>
      </c>
      <c r="J24" s="511">
        <f t="shared" si="110"/>
        <v>156</v>
      </c>
      <c r="K24" s="339">
        <f t="shared" si="105"/>
        <v>0.31901840490797545</v>
      </c>
      <c r="L24" s="512">
        <f t="shared" si="110"/>
        <v>489</v>
      </c>
      <c r="M24" s="509">
        <f t="shared" si="110"/>
        <v>336</v>
      </c>
      <c r="N24" s="339">
        <f t="shared" si="42"/>
        <v>0.68154158215010141</v>
      </c>
      <c r="O24" s="513">
        <f t="shared" si="110"/>
        <v>157</v>
      </c>
      <c r="P24" s="339">
        <f t="shared" si="43"/>
        <v>0.31845841784989859</v>
      </c>
      <c r="Q24" s="514">
        <f t="shared" si="110"/>
        <v>493</v>
      </c>
      <c r="R24" s="515">
        <f t="shared" si="110"/>
        <v>335</v>
      </c>
      <c r="S24" s="339">
        <f t="shared" si="44"/>
        <v>0.68089430894308944</v>
      </c>
      <c r="T24" s="513">
        <f t="shared" si="110"/>
        <v>157</v>
      </c>
      <c r="U24" s="339">
        <f t="shared" si="45"/>
        <v>0.31910569105691056</v>
      </c>
      <c r="V24" s="514">
        <f t="shared" si="110"/>
        <v>492</v>
      </c>
      <c r="W24" s="515">
        <f t="shared" si="110"/>
        <v>339</v>
      </c>
      <c r="X24" s="339">
        <f t="shared" si="46"/>
        <v>0.68484848484848482</v>
      </c>
      <c r="Y24" s="513">
        <f t="shared" si="110"/>
        <v>156</v>
      </c>
      <c r="Z24" s="339">
        <f t="shared" si="47"/>
        <v>0.31515151515151513</v>
      </c>
      <c r="AA24" s="516">
        <f t="shared" si="110"/>
        <v>495</v>
      </c>
      <c r="AB24" s="515">
        <f t="shared" si="110"/>
        <v>348</v>
      </c>
      <c r="AC24" s="339">
        <f t="shared" si="48"/>
        <v>0.68910891089108905</v>
      </c>
      <c r="AD24" s="513">
        <f t="shared" si="110"/>
        <v>157</v>
      </c>
      <c r="AE24" s="339">
        <f t="shared" si="49"/>
        <v>0.31089108910891089</v>
      </c>
      <c r="AF24" s="516">
        <f t="shared" si="110"/>
        <v>505</v>
      </c>
      <c r="AG24" s="515">
        <f t="shared" si="110"/>
        <v>349</v>
      </c>
      <c r="AH24" s="339">
        <f t="shared" si="50"/>
        <v>0.68972332015810278</v>
      </c>
      <c r="AI24" s="513">
        <f t="shared" si="110"/>
        <v>157</v>
      </c>
      <c r="AJ24" s="339">
        <f t="shared" si="51"/>
        <v>0.31027667984189722</v>
      </c>
      <c r="AK24" s="516">
        <f t="shared" si="110"/>
        <v>506</v>
      </c>
      <c r="AL24" s="515">
        <f t="shared" si="110"/>
        <v>345</v>
      </c>
      <c r="AM24" s="339">
        <f t="shared" si="52"/>
        <v>0.68316831683168322</v>
      </c>
      <c r="AN24" s="513">
        <f t="shared" si="110"/>
        <v>160</v>
      </c>
      <c r="AO24" s="339">
        <f t="shared" si="53"/>
        <v>0.31683168316831684</v>
      </c>
      <c r="AP24" s="516">
        <f t="shared" si="110"/>
        <v>505</v>
      </c>
      <c r="AQ24" s="515">
        <f t="shared" si="110"/>
        <v>334</v>
      </c>
      <c r="AR24" s="339">
        <f t="shared" si="54"/>
        <v>0.67748478701825554</v>
      </c>
      <c r="AS24" s="513">
        <f t="shared" si="110"/>
        <v>159</v>
      </c>
      <c r="AT24" s="339">
        <f t="shared" si="55"/>
        <v>0.3225152129817444</v>
      </c>
      <c r="AU24" s="516">
        <f t="shared" si="110"/>
        <v>493</v>
      </c>
      <c r="AV24" s="515">
        <f t="shared" si="110"/>
        <v>346</v>
      </c>
      <c r="AW24" s="339">
        <f t="shared" si="56"/>
        <v>0.67976424361493126</v>
      </c>
      <c r="AX24" s="513">
        <f t="shared" si="110"/>
        <v>163</v>
      </c>
      <c r="AY24" s="339">
        <f t="shared" si="57"/>
        <v>0.32023575638506874</v>
      </c>
      <c r="AZ24" s="516">
        <f t="shared" si="110"/>
        <v>509</v>
      </c>
      <c r="BA24" s="509">
        <f t="shared" si="110"/>
        <v>343</v>
      </c>
      <c r="BB24" s="339">
        <f>BA24/BE24</f>
        <v>0.6765285996055227</v>
      </c>
      <c r="BC24" s="511">
        <f t="shared" si="110"/>
        <v>164</v>
      </c>
      <c r="BD24" s="339">
        <f t="shared" si="107"/>
        <v>0.3234714003944773</v>
      </c>
      <c r="BE24" s="516">
        <f t="shared" si="110"/>
        <v>507</v>
      </c>
      <c r="BF24" s="515">
        <f t="shared" ref="BF24:BJ24" si="111">BF15+BF23</f>
        <v>0</v>
      </c>
      <c r="BG24" s="339" t="e">
        <f t="shared" si="59"/>
        <v>#DIV/0!</v>
      </c>
      <c r="BH24" s="513">
        <f t="shared" si="111"/>
        <v>0</v>
      </c>
      <c r="BI24" s="339" t="e">
        <f t="shared" si="60"/>
        <v>#DIV/0!</v>
      </c>
      <c r="BJ24" s="516">
        <f t="shared" si="111"/>
        <v>0</v>
      </c>
      <c r="BK24" s="509">
        <f>BK15+BK23</f>
        <v>0</v>
      </c>
      <c r="BL24" s="339" t="e">
        <f t="shared" si="61"/>
        <v>#DIV/0!</v>
      </c>
      <c r="BM24" s="511">
        <f t="shared" ref="BM24:BO24" si="112">BM15+BM23</f>
        <v>0</v>
      </c>
      <c r="BN24" s="339" t="e">
        <f t="shared" si="63"/>
        <v>#DIV/0!</v>
      </c>
      <c r="BO24" s="516">
        <f t="shared" si="112"/>
        <v>0</v>
      </c>
      <c r="BP24" s="517">
        <f>BP15+BP23</f>
        <v>-2</v>
      </c>
      <c r="BQ24" s="518">
        <f>BQ15+BQ23</f>
        <v>18</v>
      </c>
    </row>
    <row r="25" spans="1:69" ht="16.5" customHeight="1" thickBot="1" x14ac:dyDescent="0.25">
      <c r="A25" s="100" t="s">
        <v>113</v>
      </c>
      <c r="B25" s="6" t="s">
        <v>112</v>
      </c>
      <c r="C25" s="81">
        <v>1</v>
      </c>
      <c r="D25" s="174">
        <f t="shared" si="30"/>
        <v>1</v>
      </c>
      <c r="E25" s="81">
        <v>0</v>
      </c>
      <c r="F25" s="174">
        <f t="shared" si="31"/>
        <v>0</v>
      </c>
      <c r="G25" s="251">
        <f>C25+E25</f>
        <v>1</v>
      </c>
      <c r="H25" s="167">
        <v>1</v>
      </c>
      <c r="I25" s="126">
        <f>IFERROR(H25/L25,0)</f>
        <v>1</v>
      </c>
      <c r="J25" s="137">
        <v>0</v>
      </c>
      <c r="K25" s="141">
        <f>IFERROR(J25/L25,0)</f>
        <v>0</v>
      </c>
      <c r="L25" s="68">
        <f>SUM(H25,J25)</f>
        <v>1</v>
      </c>
      <c r="M25" s="59">
        <v>1</v>
      </c>
      <c r="N25" s="174">
        <f t="shared" ref="N25" si="113">IF(Q25=0,0,M25/Q25)</f>
        <v>1</v>
      </c>
      <c r="O25" s="177">
        <v>0</v>
      </c>
      <c r="P25" s="174">
        <f>IFERROR(O25/Q25,0)</f>
        <v>0</v>
      </c>
      <c r="Q25" s="60">
        <f>SUM(M25,O25)</f>
        <v>1</v>
      </c>
      <c r="R25" s="34">
        <v>1</v>
      </c>
      <c r="S25" s="174">
        <f t="shared" ref="S25" si="114">IF(V25=0,0,R25/V25)</f>
        <v>1</v>
      </c>
      <c r="T25" s="98">
        <v>0</v>
      </c>
      <c r="U25" s="174">
        <f>IFERROR(T25/V25,0)</f>
        <v>0</v>
      </c>
      <c r="V25" s="69">
        <f>SUM(R25,T25)</f>
        <v>1</v>
      </c>
      <c r="W25" s="81">
        <v>1</v>
      </c>
      <c r="X25" s="174">
        <f t="shared" ref="X25" si="115">IF(AA25=0,0,W25/AA25)</f>
        <v>1</v>
      </c>
      <c r="Y25" s="177">
        <v>0</v>
      </c>
      <c r="Z25" s="174">
        <f>IFERROR(Y25/AA25,0)</f>
        <v>0</v>
      </c>
      <c r="AA25" s="60">
        <f>SUM(W25,Y25)</f>
        <v>1</v>
      </c>
      <c r="AB25" s="82">
        <v>1</v>
      </c>
      <c r="AC25" s="174">
        <f t="shared" ref="AC25" si="116">IF(AF25=0,0,AB25/AF25)</f>
        <v>1</v>
      </c>
      <c r="AD25" s="185">
        <v>0</v>
      </c>
      <c r="AE25" s="174">
        <f>IFERROR(AD25/AF25,0)</f>
        <v>0</v>
      </c>
      <c r="AF25" s="91">
        <f>SUM(AB25,AD25)</f>
        <v>1</v>
      </c>
      <c r="AG25" s="81">
        <v>1</v>
      </c>
      <c r="AH25" s="174">
        <f t="shared" ref="AH25" si="117">IF(AK25=0,0,AG25/AK25)</f>
        <v>1</v>
      </c>
      <c r="AI25" s="177">
        <v>0</v>
      </c>
      <c r="AJ25" s="174">
        <f>IFERROR(AI25/AK25,0)</f>
        <v>0</v>
      </c>
      <c r="AK25" s="60">
        <f>SUM(AG25,AI25)</f>
        <v>1</v>
      </c>
      <c r="AL25" s="82">
        <v>1</v>
      </c>
      <c r="AM25" s="174">
        <f t="shared" ref="AM25" si="118">IF(AP25=0,0,AL25/AP25)</f>
        <v>1</v>
      </c>
      <c r="AN25" s="185">
        <v>0</v>
      </c>
      <c r="AO25" s="174">
        <f>IFERROR(AN25/AP25,0)</f>
        <v>0</v>
      </c>
      <c r="AP25" s="91">
        <f>SUM(AL25,AN25)</f>
        <v>1</v>
      </c>
      <c r="AQ25" s="81">
        <v>1</v>
      </c>
      <c r="AR25" s="174">
        <f>IF(AU25=0,0,AQ25/AU25)</f>
        <v>1</v>
      </c>
      <c r="AS25" s="177">
        <v>0</v>
      </c>
      <c r="AT25" s="174">
        <f>IFERROR(AS25/AU25,0)</f>
        <v>0</v>
      </c>
      <c r="AU25" s="60">
        <f>SUM(AQ25,AS25)</f>
        <v>1</v>
      </c>
      <c r="AV25" s="82">
        <v>1</v>
      </c>
      <c r="AW25" s="174">
        <f>IF(AZ25=0,0,AV25/AZ25)</f>
        <v>1</v>
      </c>
      <c r="AX25" s="185">
        <v>0</v>
      </c>
      <c r="AY25" s="174">
        <f t="shared" ref="AY25" si="119">IFERROR(AX25/AZ25,0)</f>
        <v>0</v>
      </c>
      <c r="AZ25" s="91">
        <f>SUM(AV25,AX25)</f>
        <v>1</v>
      </c>
      <c r="BA25" s="81">
        <v>1</v>
      </c>
      <c r="BB25" s="174">
        <f>IF(BE25=0,0,BA25/BE25)</f>
        <v>1</v>
      </c>
      <c r="BC25" s="81">
        <v>0</v>
      </c>
      <c r="BD25" s="174">
        <f t="shared" ref="BD25" si="120">IFERROR(BC25/BE25,0)</f>
        <v>0</v>
      </c>
      <c r="BE25" s="60">
        <f>SUM(BA25,BC25)</f>
        <v>1</v>
      </c>
      <c r="BF25" s="82"/>
      <c r="BG25" s="174">
        <f>IF(BJ25=0,0,BF25/BJ25)</f>
        <v>0</v>
      </c>
      <c r="BH25" s="185"/>
      <c r="BI25" s="174">
        <f t="shared" ref="BI25" si="121">IFERROR(BH25/BJ25,0)</f>
        <v>0</v>
      </c>
      <c r="BJ25" s="91">
        <f>SUM(BF25,BH25)</f>
        <v>0</v>
      </c>
      <c r="BK25" s="81"/>
      <c r="BL25" s="174">
        <f>IF(BO25=0,0,BK25/BO25)</f>
        <v>0</v>
      </c>
      <c r="BM25" s="81"/>
      <c r="BN25" s="174">
        <f t="shared" ref="BN25" si="122">IFERROR(BM25/BO25,0)</f>
        <v>0</v>
      </c>
      <c r="BO25" s="60">
        <f>BK25+BM25</f>
        <v>0</v>
      </c>
      <c r="BP25" s="96">
        <f>BE25-AZ25</f>
        <v>0</v>
      </c>
      <c r="BQ25" s="83">
        <f>BE25-L25</f>
        <v>0</v>
      </c>
    </row>
    <row r="26" spans="1:69" s="519" customFormat="1" ht="16.5" customHeight="1" thickBot="1" x14ac:dyDescent="0.25">
      <c r="A26" s="485" t="s">
        <v>255</v>
      </c>
      <c r="B26" s="486"/>
      <c r="C26" s="520">
        <f>SUM(C25:C25)</f>
        <v>1</v>
      </c>
      <c r="D26" s="339">
        <f t="shared" si="30"/>
        <v>1</v>
      </c>
      <c r="E26" s="520">
        <f>SUM(E25:E25)</f>
        <v>0</v>
      </c>
      <c r="F26" s="339">
        <f t="shared" si="31"/>
        <v>0</v>
      </c>
      <c r="G26" s="510">
        <f>C26+E26</f>
        <v>1</v>
      </c>
      <c r="H26" s="509">
        <f>SUM(H25:H25)</f>
        <v>1</v>
      </c>
      <c r="I26" s="339">
        <f t="shared" ref="I26:I38" si="123">H26/L26</f>
        <v>1</v>
      </c>
      <c r="J26" s="521">
        <f>SUM(J25:J25)</f>
        <v>0</v>
      </c>
      <c r="K26" s="339">
        <f t="shared" ref="K26:K38" si="124">J26/L26</f>
        <v>0</v>
      </c>
      <c r="L26" s="522">
        <f>SUM(L25:L25)</f>
        <v>1</v>
      </c>
      <c r="M26" s="509">
        <f>SUM(M25:M25)</f>
        <v>1</v>
      </c>
      <c r="N26" s="339">
        <f t="shared" si="42"/>
        <v>1</v>
      </c>
      <c r="O26" s="520">
        <f>SUM(O25:O25)</f>
        <v>0</v>
      </c>
      <c r="P26" s="339">
        <f t="shared" si="43"/>
        <v>0</v>
      </c>
      <c r="Q26" s="516">
        <f>SUM(Q25:Q25)</f>
        <v>1</v>
      </c>
      <c r="R26" s="515">
        <f>SUM(R25:R25)</f>
        <v>1</v>
      </c>
      <c r="S26" s="339">
        <f t="shared" ref="S26:S38" si="125">R26/V26</f>
        <v>1</v>
      </c>
      <c r="T26" s="520">
        <f>SUM(T25:T25)</f>
        <v>0</v>
      </c>
      <c r="U26" s="339">
        <f t="shared" si="45"/>
        <v>0</v>
      </c>
      <c r="V26" s="516">
        <f>SUM(V25:V25)</f>
        <v>1</v>
      </c>
      <c r="W26" s="520">
        <f>SUM(W25:W25)</f>
        <v>1</v>
      </c>
      <c r="X26" s="339">
        <f t="shared" ref="X26:X38" si="126">W26/AA26</f>
        <v>1</v>
      </c>
      <c r="Y26" s="520">
        <f>SUM(Y25:Y25)</f>
        <v>0</v>
      </c>
      <c r="Z26" s="339">
        <f t="shared" si="47"/>
        <v>0</v>
      </c>
      <c r="AA26" s="516">
        <f>SUM(AA25:AA25)</f>
        <v>1</v>
      </c>
      <c r="AB26" s="520">
        <f>SUM(AB25:AB25)</f>
        <v>1</v>
      </c>
      <c r="AC26" s="339">
        <f t="shared" ref="AC26:AC38" si="127">AB26/AF26</f>
        <v>1</v>
      </c>
      <c r="AD26" s="520">
        <f>SUM(AD25:AD25)</f>
        <v>0</v>
      </c>
      <c r="AE26" s="339">
        <f t="shared" si="49"/>
        <v>0</v>
      </c>
      <c r="AF26" s="516">
        <f>SUM(AF25:AF25)</f>
        <v>1</v>
      </c>
      <c r="AG26" s="520">
        <f>SUM(AG25:AG25)</f>
        <v>1</v>
      </c>
      <c r="AH26" s="339">
        <f t="shared" si="50"/>
        <v>1</v>
      </c>
      <c r="AI26" s="520">
        <f>SUM(AI25:AI25)</f>
        <v>0</v>
      </c>
      <c r="AJ26" s="339">
        <f t="shared" si="51"/>
        <v>0</v>
      </c>
      <c r="AK26" s="516">
        <f>SUM(AK25:AK25)</f>
        <v>1</v>
      </c>
      <c r="AL26" s="520">
        <f>SUM(AL25:AL25)</f>
        <v>1</v>
      </c>
      <c r="AM26" s="339">
        <f t="shared" si="52"/>
        <v>1</v>
      </c>
      <c r="AN26" s="520">
        <f>SUM(AN25:AN25)</f>
        <v>0</v>
      </c>
      <c r="AO26" s="339">
        <f t="shared" si="53"/>
        <v>0</v>
      </c>
      <c r="AP26" s="520">
        <f>SUM(AP25:AP25)</f>
        <v>1</v>
      </c>
      <c r="AQ26" s="520">
        <f>SUM(AQ25:AQ25)</f>
        <v>1</v>
      </c>
      <c r="AR26" s="339">
        <f t="shared" si="54"/>
        <v>1</v>
      </c>
      <c r="AS26" s="520">
        <f>SUM(AS25:AS25)</f>
        <v>0</v>
      </c>
      <c r="AT26" s="339">
        <f t="shared" si="55"/>
        <v>0</v>
      </c>
      <c r="AU26" s="520">
        <f>SUM(AU25:AU25)</f>
        <v>1</v>
      </c>
      <c r="AV26" s="520">
        <f>SUM(AV25:AV25)</f>
        <v>1</v>
      </c>
      <c r="AW26" s="339">
        <f t="shared" si="56"/>
        <v>1</v>
      </c>
      <c r="AX26" s="520">
        <f>SUM(AX25:AX25)</f>
        <v>0</v>
      </c>
      <c r="AY26" s="339">
        <f t="shared" si="57"/>
        <v>0</v>
      </c>
      <c r="AZ26" s="520">
        <f>SUM(AZ25:AZ25)</f>
        <v>1</v>
      </c>
      <c r="BA26" s="520">
        <f>SUM(BA25:BA25)</f>
        <v>1</v>
      </c>
      <c r="BB26" s="339">
        <f>IFERROR(BA26/BC26,0)</f>
        <v>0</v>
      </c>
      <c r="BC26" s="520">
        <f>SUM(BC25:BC25)</f>
        <v>0</v>
      </c>
      <c r="BD26" s="339">
        <f t="shared" si="107"/>
        <v>0</v>
      </c>
      <c r="BE26" s="516">
        <f>SUM(BE25:BE25)</f>
        <v>1</v>
      </c>
      <c r="BF26" s="515">
        <f>SUM(BF25:BF25)</f>
        <v>0</v>
      </c>
      <c r="BG26" s="339" t="e">
        <f t="shared" si="59"/>
        <v>#DIV/0!</v>
      </c>
      <c r="BH26" s="520">
        <f>SUM(BH25:BH25)</f>
        <v>0</v>
      </c>
      <c r="BI26" s="339" t="e">
        <f t="shared" si="60"/>
        <v>#DIV/0!</v>
      </c>
      <c r="BJ26" s="520">
        <f>SUM(BJ25:BJ25)</f>
        <v>0</v>
      </c>
      <c r="BK26" s="520">
        <f>SUM(BK25:BK25)</f>
        <v>0</v>
      </c>
      <c r="BL26" s="339" t="e">
        <f t="shared" si="61"/>
        <v>#DIV/0!</v>
      </c>
      <c r="BM26" s="520">
        <f>SUM(BM25:BM25)</f>
        <v>0</v>
      </c>
      <c r="BN26" s="339" t="e">
        <f t="shared" si="63"/>
        <v>#DIV/0!</v>
      </c>
      <c r="BO26" s="520">
        <f>SUM(BO25:BO25)</f>
        <v>0</v>
      </c>
      <c r="BP26" s="517">
        <f>SUM(BP25:BP25)</f>
        <v>0</v>
      </c>
      <c r="BQ26" s="518">
        <f>BQ25</f>
        <v>0</v>
      </c>
    </row>
    <row r="27" spans="1:69" ht="21" customHeight="1" x14ac:dyDescent="0.2">
      <c r="A27" s="473" t="s">
        <v>18</v>
      </c>
      <c r="B27" s="3" t="s">
        <v>19</v>
      </c>
      <c r="C27" s="81">
        <v>10</v>
      </c>
      <c r="D27" s="174">
        <f t="shared" si="30"/>
        <v>0.30303030303030304</v>
      </c>
      <c r="E27" s="81">
        <v>23</v>
      </c>
      <c r="F27" s="174">
        <f t="shared" si="31"/>
        <v>0.69696969696969702</v>
      </c>
      <c r="G27" s="250">
        <f t="shared" ref="G27:G30" si="128">C27+E27</f>
        <v>33</v>
      </c>
      <c r="H27" s="164">
        <v>10</v>
      </c>
      <c r="I27" s="174">
        <f t="shared" ref="I27:I30" si="129">IFERROR(H27/L27,0)</f>
        <v>0.30303030303030304</v>
      </c>
      <c r="J27" s="98">
        <v>23</v>
      </c>
      <c r="K27" s="175">
        <f t="shared" ref="K27:K30" si="130">IFERROR(J27/L27,0)</f>
        <v>0.69696969696969702</v>
      </c>
      <c r="L27" s="55">
        <f>SUM(H27,J27)</f>
        <v>33</v>
      </c>
      <c r="M27" s="56">
        <v>10</v>
      </c>
      <c r="N27" s="174">
        <f t="shared" ref="N27:N30" si="131">IF(Q27=0,0,M27/Q27)</f>
        <v>0.30303030303030304</v>
      </c>
      <c r="O27" s="178">
        <v>23</v>
      </c>
      <c r="P27" s="174">
        <f t="shared" ref="P27:P30" si="132">IFERROR(O27/Q27,0)</f>
        <v>0.69696969696969702</v>
      </c>
      <c r="Q27" s="57">
        <f>SUM(M27,O27)</f>
        <v>33</v>
      </c>
      <c r="R27" s="35">
        <v>10</v>
      </c>
      <c r="S27" s="174">
        <f t="shared" ref="S27:S30" si="133">IF(V27=0,0,R27/V27)</f>
        <v>0.30303030303030304</v>
      </c>
      <c r="T27" s="97">
        <v>23</v>
      </c>
      <c r="U27" s="174">
        <f t="shared" ref="U27:U30" si="134">IFERROR(T27/V27,0)</f>
        <v>0.69696969696969702</v>
      </c>
      <c r="V27" s="90">
        <f>SUM(R27,T27)</f>
        <v>33</v>
      </c>
      <c r="W27" s="4">
        <v>10</v>
      </c>
      <c r="X27" s="174">
        <f t="shared" ref="X27:X30" si="135">IF(AA27=0,0,W27/AA27)</f>
        <v>0.3125</v>
      </c>
      <c r="Y27" s="178">
        <v>22</v>
      </c>
      <c r="Z27" s="174">
        <f t="shared" ref="Z27:Z30" si="136">IFERROR(Y27/AA27,0)</f>
        <v>0.6875</v>
      </c>
      <c r="AA27" s="57">
        <f>SUM(W27,Y27)</f>
        <v>32</v>
      </c>
      <c r="AB27" s="5">
        <v>10</v>
      </c>
      <c r="AC27" s="174">
        <f t="shared" ref="AC27:AC30" si="137">IF(AF27=0,0,AB27/AF27)</f>
        <v>0.3125</v>
      </c>
      <c r="AD27" s="184">
        <v>22</v>
      </c>
      <c r="AE27" s="174">
        <f t="shared" ref="AE27:AE30" si="138">IFERROR(AD27/AF27,0)</f>
        <v>0.6875</v>
      </c>
      <c r="AF27" s="90">
        <f>SUM(AB27,AD27)</f>
        <v>32</v>
      </c>
      <c r="AG27" s="4">
        <v>10</v>
      </c>
      <c r="AH27" s="174">
        <f t="shared" ref="AH27:AH30" si="139">IF(AK27=0,0,AG27/AK27)</f>
        <v>0.3125</v>
      </c>
      <c r="AI27" s="178">
        <v>22</v>
      </c>
      <c r="AJ27" s="174">
        <f t="shared" ref="AJ27:AJ30" si="140">IFERROR(AI27/AK27,0)</f>
        <v>0.6875</v>
      </c>
      <c r="AK27" s="57">
        <f>SUM(AG27,AI27)</f>
        <v>32</v>
      </c>
      <c r="AL27" s="5">
        <v>10</v>
      </c>
      <c r="AM27" s="174">
        <f t="shared" ref="AM27:AM30" si="141">IF(AP27=0,0,AL27/AP27)</f>
        <v>0.3125</v>
      </c>
      <c r="AN27" s="184">
        <v>22</v>
      </c>
      <c r="AO27" s="174">
        <f t="shared" ref="AO27:AO30" si="142">IFERROR(AN27/AP27,0)</f>
        <v>0.6875</v>
      </c>
      <c r="AP27" s="90">
        <f>SUM(AL27,AN27)</f>
        <v>32</v>
      </c>
      <c r="AQ27" s="4">
        <v>10</v>
      </c>
      <c r="AR27" s="174">
        <f t="shared" ref="AR27:AR30" si="143">IF(AU27=0,0,AQ27/AU27)</f>
        <v>0.3125</v>
      </c>
      <c r="AS27" s="178">
        <v>22</v>
      </c>
      <c r="AT27" s="174">
        <f t="shared" ref="AT27:AT30" si="144">IFERROR(AS27/AU27,0)</f>
        <v>0.6875</v>
      </c>
      <c r="AU27" s="116">
        <f>SUM(AQ27,AS27)</f>
        <v>32</v>
      </c>
      <c r="AV27" s="5">
        <v>10</v>
      </c>
      <c r="AW27" s="174">
        <f t="shared" ref="AW27:AW30" si="145">IF(AZ27=0,0,AV27/AZ27)</f>
        <v>0.3125</v>
      </c>
      <c r="AX27" s="184">
        <v>22</v>
      </c>
      <c r="AY27" s="174">
        <f t="shared" ref="AY27:AY30" si="146">IFERROR(AX27/AZ27,0)</f>
        <v>0.6875</v>
      </c>
      <c r="AZ27" s="90">
        <f>SUM(AV27,AX27)</f>
        <v>32</v>
      </c>
      <c r="BA27" s="81">
        <v>10</v>
      </c>
      <c r="BB27" s="174">
        <f t="shared" ref="BB27:BB30" si="147">IF(BE27=0,0,BA27/BE27)</f>
        <v>0.3125</v>
      </c>
      <c r="BC27" s="81">
        <v>22</v>
      </c>
      <c r="BD27" s="174">
        <f t="shared" ref="BD27:BD30" si="148">IFERROR(BC27/BE27,0)</f>
        <v>0.6875</v>
      </c>
      <c r="BE27" s="57">
        <f>SUM(BA27,BC27)</f>
        <v>32</v>
      </c>
      <c r="BF27" s="5"/>
      <c r="BG27" s="174">
        <f t="shared" ref="BG27:BG30" si="149">IF(BJ27=0,0,BF27/BJ27)</f>
        <v>0</v>
      </c>
      <c r="BH27" s="184"/>
      <c r="BI27" s="174">
        <f t="shared" ref="BI27:BI30" si="150">IFERROR(BH27/BJ27,0)</f>
        <v>0</v>
      </c>
      <c r="BJ27" s="90">
        <f>SUM(BF27,BH27)</f>
        <v>0</v>
      </c>
      <c r="BK27" s="81"/>
      <c r="BL27" s="174">
        <f t="shared" ref="BL27:BL30" si="151">IF(BO27=0,0,BK27/BO27)</f>
        <v>0</v>
      </c>
      <c r="BM27" s="81"/>
      <c r="BN27" s="174">
        <f t="shared" ref="BN27:BN30" si="152">IFERROR(BM27/BO27,0)</f>
        <v>0</v>
      </c>
      <c r="BO27" s="57">
        <f>BK27+BM27</f>
        <v>0</v>
      </c>
      <c r="BP27" s="96">
        <f t="shared" ref="BP27:BP30" si="153">BE27-AZ27</f>
        <v>0</v>
      </c>
      <c r="BQ27" s="83">
        <f t="shared" ref="BQ27:BQ30" si="154">BE27-L27</f>
        <v>-1</v>
      </c>
    </row>
    <row r="28" spans="1:69" ht="21" customHeight="1" x14ac:dyDescent="0.2">
      <c r="A28" s="487"/>
      <c r="B28" s="6" t="s">
        <v>20</v>
      </c>
      <c r="C28" s="81">
        <v>21</v>
      </c>
      <c r="D28" s="174">
        <f t="shared" si="30"/>
        <v>0.51219512195121952</v>
      </c>
      <c r="E28" s="81">
        <v>20</v>
      </c>
      <c r="F28" s="121">
        <f t="shared" si="31"/>
        <v>0.48780487804878048</v>
      </c>
      <c r="G28" s="251">
        <f t="shared" si="128"/>
        <v>41</v>
      </c>
      <c r="H28" s="159">
        <v>21</v>
      </c>
      <c r="I28" s="121">
        <f t="shared" si="129"/>
        <v>0.51219512195121952</v>
      </c>
      <c r="J28" s="98">
        <v>20</v>
      </c>
      <c r="K28" s="175">
        <f t="shared" si="130"/>
        <v>0.48780487804878048</v>
      </c>
      <c r="L28" s="55">
        <f t="shared" ref="L28:L30" si="155">SUM(H28,J28)</f>
        <v>41</v>
      </c>
      <c r="M28" s="59">
        <v>21</v>
      </c>
      <c r="N28" s="121">
        <f t="shared" si="131"/>
        <v>0.51219512195121952</v>
      </c>
      <c r="O28" s="177">
        <v>20</v>
      </c>
      <c r="P28" s="121">
        <f t="shared" si="132"/>
        <v>0.48780487804878048</v>
      </c>
      <c r="Q28" s="60">
        <f t="shared" ref="Q28:Q30" si="156">SUM(M28,O28)</f>
        <v>41</v>
      </c>
      <c r="R28" s="34">
        <v>21</v>
      </c>
      <c r="S28" s="121">
        <f t="shared" si="133"/>
        <v>0.51219512195121952</v>
      </c>
      <c r="T28" s="98">
        <v>20</v>
      </c>
      <c r="U28" s="121">
        <f t="shared" si="134"/>
        <v>0.48780487804878048</v>
      </c>
      <c r="V28" s="91">
        <f>SUM(R28,T28)</f>
        <v>41</v>
      </c>
      <c r="W28" s="81">
        <v>21</v>
      </c>
      <c r="X28" s="121">
        <f t="shared" si="135"/>
        <v>0.51219512195121952</v>
      </c>
      <c r="Y28" s="177">
        <v>20</v>
      </c>
      <c r="Z28" s="121">
        <f t="shared" si="136"/>
        <v>0.48780487804878048</v>
      </c>
      <c r="AA28" s="60">
        <f>SUM(W28,Y28)</f>
        <v>41</v>
      </c>
      <c r="AB28" s="82">
        <v>21</v>
      </c>
      <c r="AC28" s="121">
        <f t="shared" si="137"/>
        <v>0.51219512195121952</v>
      </c>
      <c r="AD28" s="185">
        <v>20</v>
      </c>
      <c r="AE28" s="121">
        <f t="shared" si="138"/>
        <v>0.48780487804878048</v>
      </c>
      <c r="AF28" s="91">
        <f>SUM(AB28,AD28)</f>
        <v>41</v>
      </c>
      <c r="AG28" s="81">
        <v>21</v>
      </c>
      <c r="AH28" s="121">
        <f t="shared" si="139"/>
        <v>0.51219512195121952</v>
      </c>
      <c r="AI28" s="177">
        <v>20</v>
      </c>
      <c r="AJ28" s="121">
        <f t="shared" si="140"/>
        <v>0.48780487804878048</v>
      </c>
      <c r="AK28" s="60">
        <f t="shared" ref="AK28:AK30" si="157">SUM(AG28,AI28)</f>
        <v>41</v>
      </c>
      <c r="AL28" s="82">
        <v>21</v>
      </c>
      <c r="AM28" s="121">
        <f t="shared" si="141"/>
        <v>0.51219512195121952</v>
      </c>
      <c r="AN28" s="185">
        <v>20</v>
      </c>
      <c r="AO28" s="121">
        <f t="shared" si="142"/>
        <v>0.48780487804878048</v>
      </c>
      <c r="AP28" s="91">
        <f t="shared" ref="AP28:AP30" si="158">SUM(AL28,AN28)</f>
        <v>41</v>
      </c>
      <c r="AQ28" s="81">
        <v>21</v>
      </c>
      <c r="AR28" s="121">
        <f t="shared" si="143"/>
        <v>0.51219512195121952</v>
      </c>
      <c r="AS28" s="177">
        <v>20</v>
      </c>
      <c r="AT28" s="121">
        <f t="shared" si="144"/>
        <v>0.48780487804878048</v>
      </c>
      <c r="AU28" s="117">
        <f t="shared" ref="AU28:AU30" si="159">SUM(AQ28,AS28)</f>
        <v>41</v>
      </c>
      <c r="AV28" s="82">
        <v>21</v>
      </c>
      <c r="AW28" s="121">
        <f t="shared" si="145"/>
        <v>0.51219512195121952</v>
      </c>
      <c r="AX28" s="185">
        <v>20</v>
      </c>
      <c r="AY28" s="121">
        <f t="shared" si="146"/>
        <v>0.48780487804878048</v>
      </c>
      <c r="AZ28" s="91">
        <f t="shared" ref="AZ28:AZ30" si="160">SUM(AV28,AX28)</f>
        <v>41</v>
      </c>
      <c r="BA28" s="81">
        <v>21</v>
      </c>
      <c r="BB28" s="174">
        <f t="shared" si="147"/>
        <v>0.51219512195121952</v>
      </c>
      <c r="BC28" s="81">
        <v>20</v>
      </c>
      <c r="BD28" s="121">
        <f t="shared" si="148"/>
        <v>0.48780487804878048</v>
      </c>
      <c r="BE28" s="60">
        <f t="shared" ref="BE28:BE30" si="161">SUM(BA28,BC28)</f>
        <v>41</v>
      </c>
      <c r="BF28" s="82"/>
      <c r="BG28" s="121">
        <f t="shared" si="149"/>
        <v>0</v>
      </c>
      <c r="BH28" s="185"/>
      <c r="BI28" s="121">
        <f t="shared" si="150"/>
        <v>0</v>
      </c>
      <c r="BJ28" s="91">
        <f t="shared" ref="BJ28:BJ30" si="162">SUM(BF28,BH28)</f>
        <v>0</v>
      </c>
      <c r="BK28" s="81"/>
      <c r="BL28" s="174">
        <f t="shared" si="151"/>
        <v>0</v>
      </c>
      <c r="BM28" s="81"/>
      <c r="BN28" s="121">
        <f t="shared" si="152"/>
        <v>0</v>
      </c>
      <c r="BO28" s="60">
        <f>BK28+BM28</f>
        <v>0</v>
      </c>
      <c r="BP28" s="96">
        <f t="shared" si="153"/>
        <v>0</v>
      </c>
      <c r="BQ28" s="83">
        <f t="shared" si="154"/>
        <v>0</v>
      </c>
    </row>
    <row r="29" spans="1:69" ht="21" customHeight="1" x14ac:dyDescent="0.2">
      <c r="A29" s="487"/>
      <c r="B29" s="6" t="s">
        <v>21</v>
      </c>
      <c r="C29" s="81">
        <v>58</v>
      </c>
      <c r="D29" s="174">
        <f t="shared" si="30"/>
        <v>0.37908496732026142</v>
      </c>
      <c r="E29" s="81">
        <v>95</v>
      </c>
      <c r="F29" s="121">
        <f t="shared" si="31"/>
        <v>0.62091503267973858</v>
      </c>
      <c r="G29" s="251">
        <f t="shared" si="128"/>
        <v>153</v>
      </c>
      <c r="H29" s="159">
        <v>65</v>
      </c>
      <c r="I29" s="121">
        <f t="shared" si="129"/>
        <v>0.3987730061349693</v>
      </c>
      <c r="J29" s="98">
        <v>98</v>
      </c>
      <c r="K29" s="175">
        <f t="shared" si="130"/>
        <v>0.60122699386503065</v>
      </c>
      <c r="L29" s="55">
        <f t="shared" si="155"/>
        <v>163</v>
      </c>
      <c r="M29" s="59">
        <v>92</v>
      </c>
      <c r="N29" s="121">
        <f t="shared" si="131"/>
        <v>0.46700507614213199</v>
      </c>
      <c r="O29" s="177">
        <v>105</v>
      </c>
      <c r="P29" s="121">
        <f t="shared" si="132"/>
        <v>0.53299492385786806</v>
      </c>
      <c r="Q29" s="60">
        <f t="shared" si="156"/>
        <v>197</v>
      </c>
      <c r="R29" s="34">
        <v>93</v>
      </c>
      <c r="S29" s="121">
        <f t="shared" si="133"/>
        <v>0.46268656716417911</v>
      </c>
      <c r="T29" s="98">
        <v>108</v>
      </c>
      <c r="U29" s="121">
        <f t="shared" si="134"/>
        <v>0.53731343283582089</v>
      </c>
      <c r="V29" s="91">
        <f>SUM(R29,T29)</f>
        <v>201</v>
      </c>
      <c r="W29" s="81">
        <v>92</v>
      </c>
      <c r="X29" s="121">
        <f t="shared" si="135"/>
        <v>0.46</v>
      </c>
      <c r="Y29" s="177">
        <v>108</v>
      </c>
      <c r="Z29" s="121">
        <f t="shared" si="136"/>
        <v>0.54</v>
      </c>
      <c r="AA29" s="60">
        <f>SUM(W29,Y29)</f>
        <v>200</v>
      </c>
      <c r="AB29" s="82">
        <v>92</v>
      </c>
      <c r="AC29" s="121">
        <f t="shared" si="137"/>
        <v>0.46</v>
      </c>
      <c r="AD29" s="185">
        <v>108</v>
      </c>
      <c r="AE29" s="121">
        <f t="shared" si="138"/>
        <v>0.54</v>
      </c>
      <c r="AF29" s="91">
        <f>SUM(AB29,AD29)</f>
        <v>200</v>
      </c>
      <c r="AG29" s="81">
        <v>92</v>
      </c>
      <c r="AH29" s="121">
        <f t="shared" si="139"/>
        <v>0.46464646464646464</v>
      </c>
      <c r="AI29" s="177">
        <v>106</v>
      </c>
      <c r="AJ29" s="121">
        <f t="shared" si="140"/>
        <v>0.53535353535353536</v>
      </c>
      <c r="AK29" s="60">
        <f t="shared" si="157"/>
        <v>198</v>
      </c>
      <c r="AL29" s="82">
        <v>92</v>
      </c>
      <c r="AM29" s="121">
        <f t="shared" si="141"/>
        <v>0.46464646464646464</v>
      </c>
      <c r="AN29" s="185">
        <v>106</v>
      </c>
      <c r="AO29" s="121">
        <f t="shared" si="142"/>
        <v>0.53535353535353536</v>
      </c>
      <c r="AP29" s="91">
        <f t="shared" si="158"/>
        <v>198</v>
      </c>
      <c r="AQ29" s="81">
        <v>92</v>
      </c>
      <c r="AR29" s="121">
        <f t="shared" si="143"/>
        <v>0.46464646464646464</v>
      </c>
      <c r="AS29" s="177">
        <v>106</v>
      </c>
      <c r="AT29" s="121">
        <f t="shared" si="144"/>
        <v>0.53535353535353536</v>
      </c>
      <c r="AU29" s="117">
        <f t="shared" si="159"/>
        <v>198</v>
      </c>
      <c r="AV29" s="82">
        <v>92</v>
      </c>
      <c r="AW29" s="121">
        <f t="shared" si="145"/>
        <v>0.46700507614213199</v>
      </c>
      <c r="AX29" s="185">
        <v>105</v>
      </c>
      <c r="AY29" s="121">
        <f t="shared" si="146"/>
        <v>0.53299492385786806</v>
      </c>
      <c r="AZ29" s="91">
        <f t="shared" si="160"/>
        <v>197</v>
      </c>
      <c r="BA29" s="81">
        <v>92</v>
      </c>
      <c r="BB29" s="174">
        <f t="shared" si="147"/>
        <v>0.46700507614213199</v>
      </c>
      <c r="BC29" s="81">
        <v>105</v>
      </c>
      <c r="BD29" s="121">
        <f t="shared" si="148"/>
        <v>0.53299492385786806</v>
      </c>
      <c r="BE29" s="60">
        <f t="shared" si="161"/>
        <v>197</v>
      </c>
      <c r="BF29" s="82"/>
      <c r="BG29" s="121">
        <f t="shared" si="149"/>
        <v>0</v>
      </c>
      <c r="BH29" s="185"/>
      <c r="BI29" s="121">
        <f t="shared" si="150"/>
        <v>0</v>
      </c>
      <c r="BJ29" s="91">
        <f t="shared" si="162"/>
        <v>0</v>
      </c>
      <c r="BK29" s="81"/>
      <c r="BL29" s="174">
        <f t="shared" si="151"/>
        <v>0</v>
      </c>
      <c r="BM29" s="81"/>
      <c r="BN29" s="121">
        <f t="shared" si="152"/>
        <v>0</v>
      </c>
      <c r="BO29" s="60">
        <f t="shared" ref="BO29:BO30" si="163">BK29+BM29</f>
        <v>0</v>
      </c>
      <c r="BP29" s="96">
        <f t="shared" si="153"/>
        <v>0</v>
      </c>
      <c r="BQ29" s="83">
        <f t="shared" si="154"/>
        <v>34</v>
      </c>
    </row>
    <row r="30" spans="1:69" s="70" customFormat="1" ht="21" customHeight="1" thickBot="1" x14ac:dyDescent="0.25">
      <c r="A30" s="488"/>
      <c r="B30" s="52" t="s">
        <v>22</v>
      </c>
      <c r="C30" s="81">
        <v>43</v>
      </c>
      <c r="D30" s="174">
        <f t="shared" si="30"/>
        <v>0.61428571428571432</v>
      </c>
      <c r="E30" s="81">
        <v>27</v>
      </c>
      <c r="F30" s="121">
        <f t="shared" si="31"/>
        <v>0.38571428571428573</v>
      </c>
      <c r="G30" s="252">
        <f t="shared" si="128"/>
        <v>70</v>
      </c>
      <c r="H30" s="255">
        <v>36</v>
      </c>
      <c r="I30" s="121">
        <f t="shared" si="129"/>
        <v>0.6</v>
      </c>
      <c r="J30" s="176">
        <v>24</v>
      </c>
      <c r="K30" s="175">
        <f t="shared" si="130"/>
        <v>0.4</v>
      </c>
      <c r="L30" s="55">
        <f t="shared" si="155"/>
        <v>60</v>
      </c>
      <c r="M30" s="59">
        <v>8</v>
      </c>
      <c r="N30" s="121">
        <f t="shared" si="131"/>
        <v>0.33333333333333331</v>
      </c>
      <c r="O30" s="177">
        <v>16</v>
      </c>
      <c r="P30" s="121">
        <f t="shared" si="132"/>
        <v>0.66666666666666663</v>
      </c>
      <c r="Q30" s="115">
        <f t="shared" si="156"/>
        <v>24</v>
      </c>
      <c r="R30" s="89">
        <v>7</v>
      </c>
      <c r="S30" s="121">
        <f t="shared" si="133"/>
        <v>0.35</v>
      </c>
      <c r="T30" s="176">
        <v>13</v>
      </c>
      <c r="U30" s="121">
        <f t="shared" si="134"/>
        <v>0.65</v>
      </c>
      <c r="V30" s="114">
        <f>SUM(R30,T30)</f>
        <v>20</v>
      </c>
      <c r="W30" s="81">
        <v>7</v>
      </c>
      <c r="X30" s="121">
        <f t="shared" si="135"/>
        <v>0.35</v>
      </c>
      <c r="Y30" s="177">
        <v>13</v>
      </c>
      <c r="Z30" s="121">
        <f t="shared" si="136"/>
        <v>0.65</v>
      </c>
      <c r="AA30" s="115">
        <f>SUM(W30,Y30)</f>
        <v>20</v>
      </c>
      <c r="AB30" s="82">
        <v>7</v>
      </c>
      <c r="AC30" s="121">
        <f t="shared" si="137"/>
        <v>0.35</v>
      </c>
      <c r="AD30" s="185">
        <v>13</v>
      </c>
      <c r="AE30" s="121">
        <f t="shared" si="138"/>
        <v>0.65</v>
      </c>
      <c r="AF30" s="114">
        <f>SUM(AB30,AD30)</f>
        <v>20</v>
      </c>
      <c r="AG30" s="81">
        <v>7</v>
      </c>
      <c r="AH30" s="121">
        <f t="shared" si="139"/>
        <v>0.35</v>
      </c>
      <c r="AI30" s="177">
        <v>13</v>
      </c>
      <c r="AJ30" s="121">
        <f t="shared" si="140"/>
        <v>0.65</v>
      </c>
      <c r="AK30" s="115">
        <f t="shared" si="157"/>
        <v>20</v>
      </c>
      <c r="AL30" s="89">
        <v>7</v>
      </c>
      <c r="AM30" s="121">
        <f t="shared" si="141"/>
        <v>0.35</v>
      </c>
      <c r="AN30" s="176">
        <v>13</v>
      </c>
      <c r="AO30" s="121">
        <f t="shared" si="142"/>
        <v>0.65</v>
      </c>
      <c r="AP30" s="114">
        <f t="shared" si="158"/>
        <v>20</v>
      </c>
      <c r="AQ30" s="81">
        <v>7</v>
      </c>
      <c r="AR30" s="121">
        <f t="shared" si="143"/>
        <v>0.35</v>
      </c>
      <c r="AS30" s="177">
        <v>13</v>
      </c>
      <c r="AT30" s="121">
        <f t="shared" si="144"/>
        <v>0.65</v>
      </c>
      <c r="AU30" s="118">
        <f t="shared" si="159"/>
        <v>20</v>
      </c>
      <c r="AV30" s="89">
        <v>7</v>
      </c>
      <c r="AW30" s="121">
        <f t="shared" si="145"/>
        <v>0.35</v>
      </c>
      <c r="AX30" s="176">
        <v>13</v>
      </c>
      <c r="AY30" s="121">
        <f t="shared" si="146"/>
        <v>0.65</v>
      </c>
      <c r="AZ30" s="114">
        <f t="shared" si="160"/>
        <v>20</v>
      </c>
      <c r="BA30" s="81">
        <v>7</v>
      </c>
      <c r="BB30" s="174">
        <f t="shared" si="147"/>
        <v>0.35</v>
      </c>
      <c r="BC30" s="81">
        <v>13</v>
      </c>
      <c r="BD30" s="121">
        <f t="shared" si="148"/>
        <v>0.65</v>
      </c>
      <c r="BE30" s="115">
        <f t="shared" si="161"/>
        <v>20</v>
      </c>
      <c r="BF30" s="89"/>
      <c r="BG30" s="121">
        <f t="shared" si="149"/>
        <v>0</v>
      </c>
      <c r="BH30" s="176"/>
      <c r="BI30" s="121">
        <f t="shared" si="150"/>
        <v>0</v>
      </c>
      <c r="BJ30" s="114">
        <f t="shared" si="162"/>
        <v>0</v>
      </c>
      <c r="BK30" s="81"/>
      <c r="BL30" s="174">
        <f t="shared" si="151"/>
        <v>0</v>
      </c>
      <c r="BM30" s="81"/>
      <c r="BN30" s="121">
        <f t="shared" si="152"/>
        <v>0</v>
      </c>
      <c r="BO30" s="115">
        <f t="shared" si="163"/>
        <v>0</v>
      </c>
      <c r="BP30" s="96">
        <f t="shared" si="153"/>
        <v>0</v>
      </c>
      <c r="BQ30" s="83">
        <f t="shared" si="154"/>
        <v>-40</v>
      </c>
    </row>
    <row r="31" spans="1:69" ht="16.5" customHeight="1" thickBot="1" x14ac:dyDescent="0.25">
      <c r="A31" s="11"/>
      <c r="B31" s="53" t="s">
        <v>256</v>
      </c>
      <c r="C31" s="92">
        <f>SUM(C27:C30)</f>
        <v>132</v>
      </c>
      <c r="D31" s="133">
        <f t="shared" si="30"/>
        <v>0.44444444444444442</v>
      </c>
      <c r="E31" s="92">
        <f>SUM(E27:E30)</f>
        <v>165</v>
      </c>
      <c r="F31" s="133">
        <f t="shared" si="31"/>
        <v>0.55555555555555558</v>
      </c>
      <c r="G31" s="62">
        <f>SUM(G27:G30)</f>
        <v>297</v>
      </c>
      <c r="H31" s="92">
        <f>SUM(H27:H30)</f>
        <v>132</v>
      </c>
      <c r="I31" s="133">
        <f t="shared" si="123"/>
        <v>0.44444444444444442</v>
      </c>
      <c r="J31" s="61">
        <f>SUM(J27:J30)</f>
        <v>165</v>
      </c>
      <c r="K31" s="133">
        <f t="shared" si="124"/>
        <v>0.55555555555555558</v>
      </c>
      <c r="L31" s="71">
        <f>SUM(L27:L30)</f>
        <v>297</v>
      </c>
      <c r="M31" s="92">
        <f t="shared" ref="M31:BE31" si="164">SUM(M27:M30)</f>
        <v>131</v>
      </c>
      <c r="N31" s="133">
        <f t="shared" si="42"/>
        <v>0.44406779661016949</v>
      </c>
      <c r="O31" s="63">
        <f t="shared" si="164"/>
        <v>164</v>
      </c>
      <c r="P31" s="133">
        <f t="shared" si="43"/>
        <v>0.55593220338983051</v>
      </c>
      <c r="Q31" s="72">
        <f t="shared" si="164"/>
        <v>295</v>
      </c>
      <c r="R31" s="64">
        <f t="shared" si="164"/>
        <v>131</v>
      </c>
      <c r="S31" s="133">
        <f t="shared" si="125"/>
        <v>0.44406779661016949</v>
      </c>
      <c r="T31" s="63">
        <f t="shared" si="164"/>
        <v>164</v>
      </c>
      <c r="U31" s="133">
        <f t="shared" si="45"/>
        <v>0.55593220338983051</v>
      </c>
      <c r="V31" s="72">
        <f t="shared" si="164"/>
        <v>295</v>
      </c>
      <c r="W31" s="64">
        <f t="shared" si="164"/>
        <v>130</v>
      </c>
      <c r="X31" s="133">
        <f t="shared" si="126"/>
        <v>0.44368600682593856</v>
      </c>
      <c r="Y31" s="63">
        <f t="shared" si="164"/>
        <v>163</v>
      </c>
      <c r="Z31" s="133">
        <f t="shared" si="47"/>
        <v>0.55631399317406138</v>
      </c>
      <c r="AA31" s="88">
        <f t="shared" si="164"/>
        <v>293</v>
      </c>
      <c r="AB31" s="64">
        <f t="shared" si="164"/>
        <v>130</v>
      </c>
      <c r="AC31" s="133">
        <f t="shared" si="127"/>
        <v>0.44368600682593856</v>
      </c>
      <c r="AD31" s="63">
        <f t="shared" si="164"/>
        <v>163</v>
      </c>
      <c r="AE31" s="133">
        <f t="shared" si="49"/>
        <v>0.55631399317406138</v>
      </c>
      <c r="AF31" s="88">
        <f t="shared" si="164"/>
        <v>293</v>
      </c>
      <c r="AG31" s="64">
        <f t="shared" si="164"/>
        <v>130</v>
      </c>
      <c r="AH31" s="133">
        <f t="shared" si="50"/>
        <v>0.44673539518900346</v>
      </c>
      <c r="AI31" s="63">
        <f t="shared" si="164"/>
        <v>161</v>
      </c>
      <c r="AJ31" s="133">
        <f t="shared" si="51"/>
        <v>0.5532646048109966</v>
      </c>
      <c r="AK31" s="88">
        <f t="shared" si="164"/>
        <v>291</v>
      </c>
      <c r="AL31" s="64">
        <f t="shared" si="164"/>
        <v>130</v>
      </c>
      <c r="AM31" s="133">
        <f t="shared" si="52"/>
        <v>0.44673539518900346</v>
      </c>
      <c r="AN31" s="63">
        <f t="shared" si="164"/>
        <v>161</v>
      </c>
      <c r="AO31" s="133">
        <f t="shared" si="53"/>
        <v>0.5532646048109966</v>
      </c>
      <c r="AP31" s="88">
        <f>SUM(AP27:AP30)</f>
        <v>291</v>
      </c>
      <c r="AQ31" s="64">
        <f t="shared" si="164"/>
        <v>130</v>
      </c>
      <c r="AR31" s="133">
        <f t="shared" si="54"/>
        <v>0.44673539518900346</v>
      </c>
      <c r="AS31" s="63">
        <f t="shared" si="164"/>
        <v>161</v>
      </c>
      <c r="AT31" s="133">
        <f t="shared" si="55"/>
        <v>0.5532646048109966</v>
      </c>
      <c r="AU31" s="88">
        <f t="shared" si="164"/>
        <v>291</v>
      </c>
      <c r="AV31" s="64">
        <f t="shared" si="164"/>
        <v>130</v>
      </c>
      <c r="AW31" s="133">
        <f t="shared" si="56"/>
        <v>0.44827586206896552</v>
      </c>
      <c r="AX31" s="63">
        <f t="shared" si="164"/>
        <v>160</v>
      </c>
      <c r="AY31" s="133">
        <f t="shared" si="57"/>
        <v>0.55172413793103448</v>
      </c>
      <c r="AZ31" s="88">
        <f t="shared" si="164"/>
        <v>290</v>
      </c>
      <c r="BA31" s="92">
        <f t="shared" si="164"/>
        <v>130</v>
      </c>
      <c r="BB31" s="133">
        <f t="shared" ref="BB31" si="165">BA31/BC31</f>
        <v>0.8125</v>
      </c>
      <c r="BC31" s="65">
        <f t="shared" si="164"/>
        <v>160</v>
      </c>
      <c r="BD31" s="133">
        <f t="shared" si="107"/>
        <v>0.55172413793103448</v>
      </c>
      <c r="BE31" s="88">
        <f t="shared" si="164"/>
        <v>290</v>
      </c>
      <c r="BF31" s="64">
        <f t="shared" ref="BF31:BJ31" si="166">SUM(BF27:BF30)</f>
        <v>0</v>
      </c>
      <c r="BG31" s="133" t="e">
        <f t="shared" si="59"/>
        <v>#DIV/0!</v>
      </c>
      <c r="BH31" s="63">
        <f t="shared" si="166"/>
        <v>0</v>
      </c>
      <c r="BI31" s="133" t="e">
        <f t="shared" si="60"/>
        <v>#DIV/0!</v>
      </c>
      <c r="BJ31" s="88">
        <f t="shared" si="166"/>
        <v>0</v>
      </c>
      <c r="BK31" s="92">
        <f>SUM(BK27:BK30)</f>
        <v>0</v>
      </c>
      <c r="BL31" s="133" t="e">
        <f t="shared" si="61"/>
        <v>#DIV/0!</v>
      </c>
      <c r="BM31" s="65">
        <f t="shared" ref="BM31:BO31" si="167">SUM(BM27:BM30)</f>
        <v>0</v>
      </c>
      <c r="BN31" s="133" t="e">
        <f t="shared" si="63"/>
        <v>#DIV/0!</v>
      </c>
      <c r="BO31" s="88">
        <f t="shared" si="167"/>
        <v>0</v>
      </c>
      <c r="BP31" s="54">
        <f>SUM(BP27:BP30)</f>
        <v>0</v>
      </c>
      <c r="BQ31" s="193">
        <f>SUM(BQ27:BQ30)</f>
        <v>-7</v>
      </c>
    </row>
    <row r="32" spans="1:69" ht="21.75" customHeight="1" x14ac:dyDescent="0.2">
      <c r="A32" s="480" t="s">
        <v>23</v>
      </c>
      <c r="B32" s="6" t="s">
        <v>19</v>
      </c>
      <c r="C32" s="81">
        <v>3</v>
      </c>
      <c r="D32" s="174">
        <f t="shared" si="30"/>
        <v>0.75</v>
      </c>
      <c r="E32" s="81">
        <v>1</v>
      </c>
      <c r="F32" s="174">
        <f t="shared" si="31"/>
        <v>0.25</v>
      </c>
      <c r="G32" s="251">
        <f t="shared" ref="G32:G35" si="168">C32+E32</f>
        <v>4</v>
      </c>
      <c r="H32" s="164">
        <v>3</v>
      </c>
      <c r="I32" s="174">
        <f t="shared" ref="I32:I35" si="169">IFERROR(H32/L32,0)</f>
        <v>0.75</v>
      </c>
      <c r="J32" s="98">
        <v>1</v>
      </c>
      <c r="K32" s="175">
        <f t="shared" ref="K32:K35" si="170">IFERROR(J32/L32,0)</f>
        <v>0.25</v>
      </c>
      <c r="L32" s="58">
        <f>SUM(H32,J32)</f>
        <v>4</v>
      </c>
      <c r="M32" s="59">
        <v>3</v>
      </c>
      <c r="N32" s="174">
        <f t="shared" ref="N32:N35" si="171">IF(Q32=0,0,M32/Q32)</f>
        <v>0.75</v>
      </c>
      <c r="O32" s="177">
        <v>1</v>
      </c>
      <c r="P32" s="174">
        <f t="shared" ref="P32:P35" si="172">IFERROR(O32/Q32,0)</f>
        <v>0.25</v>
      </c>
      <c r="Q32" s="60">
        <f>SUM(M32,O32)</f>
        <v>4</v>
      </c>
      <c r="R32" s="34">
        <v>3</v>
      </c>
      <c r="S32" s="174">
        <f t="shared" ref="S32:S35" si="173">IF(V32=0,0,R32/V32)</f>
        <v>0.75</v>
      </c>
      <c r="T32" s="98">
        <v>1</v>
      </c>
      <c r="U32" s="174">
        <f t="shared" ref="U32:U35" si="174">IFERROR(T32/V32,0)</f>
        <v>0.25</v>
      </c>
      <c r="V32" s="91">
        <f>SUM(R32,T32)</f>
        <v>4</v>
      </c>
      <c r="W32" s="81">
        <v>3</v>
      </c>
      <c r="X32" s="174">
        <f t="shared" ref="X32:X35" si="175">IF(AA32=0,0,W32/AA32)</f>
        <v>0.75</v>
      </c>
      <c r="Y32" s="177">
        <v>1</v>
      </c>
      <c r="Z32" s="174">
        <f t="shared" ref="Z32:Z35" si="176">IFERROR(Y32/AA32,0)</f>
        <v>0.25</v>
      </c>
      <c r="AA32" s="60">
        <f>SUM(W32,Y32)</f>
        <v>4</v>
      </c>
      <c r="AB32" s="82">
        <v>3</v>
      </c>
      <c r="AC32" s="174">
        <f t="shared" ref="AC32:AC35" si="177">IF(AF32=0,0,AB32/AF32)</f>
        <v>0.75</v>
      </c>
      <c r="AD32" s="185">
        <v>1</v>
      </c>
      <c r="AE32" s="174">
        <f t="shared" ref="AE32:AE35" si="178">IFERROR(AD32/AF32,0)</f>
        <v>0.25</v>
      </c>
      <c r="AF32" s="91">
        <f>SUM(AB32,AD32)</f>
        <v>4</v>
      </c>
      <c r="AG32" s="81">
        <v>3</v>
      </c>
      <c r="AH32" s="174">
        <f t="shared" ref="AH32:AH35" si="179">IF(AK32=0,0,AG32/AK32)</f>
        <v>0.75</v>
      </c>
      <c r="AI32" s="177">
        <v>1</v>
      </c>
      <c r="AJ32" s="174">
        <f t="shared" ref="AJ32:AJ35" si="180">IFERROR(AI32/AK32,0)</f>
        <v>0.25</v>
      </c>
      <c r="AK32" s="60">
        <f>SUM(AG32,AI32)</f>
        <v>4</v>
      </c>
      <c r="AL32" s="82">
        <v>3</v>
      </c>
      <c r="AM32" s="174">
        <f t="shared" ref="AM32:AM35" si="181">IF(AP32=0,0,AL32/AP32)</f>
        <v>0.75</v>
      </c>
      <c r="AN32" s="185">
        <v>1</v>
      </c>
      <c r="AO32" s="174">
        <f t="shared" ref="AO32:AO35" si="182">IFERROR(AN32/AP32,0)</f>
        <v>0.25</v>
      </c>
      <c r="AP32" s="91">
        <f>SUM(AL32,AN32)</f>
        <v>4</v>
      </c>
      <c r="AQ32" s="81">
        <v>3</v>
      </c>
      <c r="AR32" s="174">
        <f t="shared" ref="AR32:AR35" si="183">IF(AU32=0,0,AQ32/AU32)</f>
        <v>0.75</v>
      </c>
      <c r="AS32" s="177">
        <v>1</v>
      </c>
      <c r="AT32" s="174">
        <f t="shared" ref="AT32:AT35" si="184">IFERROR(AS32/AU32,0)</f>
        <v>0.25</v>
      </c>
      <c r="AU32" s="60">
        <f>SUM(AQ32,AS32)</f>
        <v>4</v>
      </c>
      <c r="AV32" s="82">
        <v>4</v>
      </c>
      <c r="AW32" s="174">
        <f t="shared" ref="AW32:AW35" si="185">IF(AZ32=0,0,AV32/AZ32)</f>
        <v>0.8</v>
      </c>
      <c r="AX32" s="185">
        <v>1</v>
      </c>
      <c r="AY32" s="174">
        <f t="shared" ref="AY32:AY35" si="186">IFERROR(AX32/AZ32,0)</f>
        <v>0.2</v>
      </c>
      <c r="AZ32" s="91">
        <f>SUM(AV32,AX32)</f>
        <v>5</v>
      </c>
      <c r="BA32" s="81">
        <v>4</v>
      </c>
      <c r="BB32" s="174">
        <f t="shared" ref="BB32:BB35" si="187">IF(BE32=0,0,BA32/BE32)</f>
        <v>0.8</v>
      </c>
      <c r="BC32" s="81">
        <v>1</v>
      </c>
      <c r="BD32" s="174">
        <f t="shared" ref="BD32:BD35" si="188">IFERROR(BC32/BE32,0)</f>
        <v>0.2</v>
      </c>
      <c r="BE32" s="60">
        <f>SUM(BA32,BC32)</f>
        <v>5</v>
      </c>
      <c r="BF32" s="82"/>
      <c r="BG32" s="174">
        <f t="shared" ref="BG32:BG35" si="189">IF(BJ32=0,0,BF32/BJ32)</f>
        <v>0</v>
      </c>
      <c r="BH32" s="185"/>
      <c r="BI32" s="174">
        <f t="shared" ref="BI32:BI35" si="190">IFERROR(BH32/BJ32,0)</f>
        <v>0</v>
      </c>
      <c r="BJ32" s="91">
        <f>SUM(BF32,BH32)</f>
        <v>0</v>
      </c>
      <c r="BK32" s="81"/>
      <c r="BL32" s="174">
        <f t="shared" ref="BL32:BL35" si="191">IF(BO32=0,0,BK32/BO32)</f>
        <v>0</v>
      </c>
      <c r="BM32" s="81"/>
      <c r="BN32" s="174">
        <f t="shared" ref="BN32:BN35" si="192">IFERROR(BM32/BO32,0)</f>
        <v>0</v>
      </c>
      <c r="BO32" s="60">
        <f>BK32+BM32</f>
        <v>0</v>
      </c>
      <c r="BP32" s="96">
        <f t="shared" ref="BP32:BP35" si="193">BE32-AZ32</f>
        <v>0</v>
      </c>
      <c r="BQ32" s="83">
        <f t="shared" ref="BQ32:BQ35" si="194">BE32-L32</f>
        <v>1</v>
      </c>
    </row>
    <row r="33" spans="1:72" ht="21.75" customHeight="1" x14ac:dyDescent="0.2">
      <c r="A33" s="481"/>
      <c r="B33" s="6" t="s">
        <v>20</v>
      </c>
      <c r="C33" s="81">
        <v>7</v>
      </c>
      <c r="D33" s="174">
        <f t="shared" si="30"/>
        <v>0.875</v>
      </c>
      <c r="E33" s="81">
        <v>1</v>
      </c>
      <c r="F33" s="121">
        <f t="shared" si="31"/>
        <v>0.125</v>
      </c>
      <c r="G33" s="251">
        <f t="shared" si="168"/>
        <v>8</v>
      </c>
      <c r="H33" s="159">
        <v>8</v>
      </c>
      <c r="I33" s="121">
        <f t="shared" si="169"/>
        <v>0.88888888888888884</v>
      </c>
      <c r="J33" s="98">
        <v>1</v>
      </c>
      <c r="K33" s="175">
        <f t="shared" si="170"/>
        <v>0.1111111111111111</v>
      </c>
      <c r="L33" s="58">
        <f t="shared" ref="L33:L35" si="195">SUM(H33,J33)</f>
        <v>9</v>
      </c>
      <c r="M33" s="59">
        <v>9</v>
      </c>
      <c r="N33" s="121">
        <f t="shared" si="171"/>
        <v>0.81818181818181823</v>
      </c>
      <c r="O33" s="177">
        <v>2</v>
      </c>
      <c r="P33" s="121">
        <f t="shared" si="172"/>
        <v>0.18181818181818182</v>
      </c>
      <c r="Q33" s="60">
        <f t="shared" ref="Q33:Q35" si="196">SUM(M33,O33)</f>
        <v>11</v>
      </c>
      <c r="R33" s="34">
        <v>10</v>
      </c>
      <c r="S33" s="121">
        <f t="shared" si="173"/>
        <v>0.83333333333333337</v>
      </c>
      <c r="T33" s="98">
        <v>2</v>
      </c>
      <c r="U33" s="121">
        <f t="shared" si="174"/>
        <v>0.16666666666666666</v>
      </c>
      <c r="V33" s="91">
        <f>SUM(R33,T33)</f>
        <v>12</v>
      </c>
      <c r="W33" s="81">
        <v>10</v>
      </c>
      <c r="X33" s="121">
        <f t="shared" si="175"/>
        <v>0.83333333333333337</v>
      </c>
      <c r="Y33" s="177">
        <v>2</v>
      </c>
      <c r="Z33" s="121">
        <f t="shared" si="176"/>
        <v>0.16666666666666666</v>
      </c>
      <c r="AA33" s="60">
        <f>SUM(W33,Y33)</f>
        <v>12</v>
      </c>
      <c r="AB33" s="82">
        <v>10</v>
      </c>
      <c r="AC33" s="121">
        <f t="shared" si="177"/>
        <v>0.83333333333333337</v>
      </c>
      <c r="AD33" s="185">
        <v>2</v>
      </c>
      <c r="AE33" s="121">
        <f t="shared" si="178"/>
        <v>0.16666666666666666</v>
      </c>
      <c r="AF33" s="91">
        <f>SUM(AB33,AD33)</f>
        <v>12</v>
      </c>
      <c r="AG33" s="81">
        <v>10</v>
      </c>
      <c r="AH33" s="121">
        <f t="shared" si="179"/>
        <v>0.83333333333333337</v>
      </c>
      <c r="AI33" s="177">
        <v>2</v>
      </c>
      <c r="AJ33" s="121">
        <f t="shared" si="180"/>
        <v>0.16666666666666666</v>
      </c>
      <c r="AK33" s="60">
        <f t="shared" ref="AK33:AK35" si="197">SUM(AG33,AI33)</f>
        <v>12</v>
      </c>
      <c r="AL33" s="82">
        <v>10</v>
      </c>
      <c r="AM33" s="121">
        <f t="shared" si="181"/>
        <v>0.83333333333333337</v>
      </c>
      <c r="AN33" s="185">
        <v>2</v>
      </c>
      <c r="AO33" s="121">
        <f t="shared" si="182"/>
        <v>0.16666666666666666</v>
      </c>
      <c r="AP33" s="91">
        <f t="shared" ref="AP33:AP35" si="198">SUM(AL33,AN33)</f>
        <v>12</v>
      </c>
      <c r="AQ33" s="81">
        <v>10</v>
      </c>
      <c r="AR33" s="121">
        <f t="shared" si="183"/>
        <v>0.83333333333333337</v>
      </c>
      <c r="AS33" s="177">
        <v>2</v>
      </c>
      <c r="AT33" s="121">
        <f t="shared" si="184"/>
        <v>0.16666666666666666</v>
      </c>
      <c r="AU33" s="60">
        <f t="shared" ref="AU33:AU35" si="199">SUM(AQ33,AS33)</f>
        <v>12</v>
      </c>
      <c r="AV33" s="82">
        <v>10</v>
      </c>
      <c r="AW33" s="121">
        <f t="shared" si="185"/>
        <v>0.83333333333333337</v>
      </c>
      <c r="AX33" s="185">
        <v>2</v>
      </c>
      <c r="AY33" s="121">
        <f t="shared" si="186"/>
        <v>0.16666666666666666</v>
      </c>
      <c r="AZ33" s="91">
        <f t="shared" ref="AZ33:AZ35" si="200">SUM(AV33,AX33)</f>
        <v>12</v>
      </c>
      <c r="BA33" s="81">
        <v>10</v>
      </c>
      <c r="BB33" s="174">
        <f t="shared" si="187"/>
        <v>0.83333333333333337</v>
      </c>
      <c r="BC33" s="81">
        <v>2</v>
      </c>
      <c r="BD33" s="121">
        <f t="shared" si="188"/>
        <v>0.16666666666666666</v>
      </c>
      <c r="BE33" s="60">
        <f t="shared" ref="BE33:BE35" si="201">SUM(BA33,BC33)</f>
        <v>12</v>
      </c>
      <c r="BF33" s="82"/>
      <c r="BG33" s="121">
        <f t="shared" si="189"/>
        <v>0</v>
      </c>
      <c r="BH33" s="185"/>
      <c r="BI33" s="121">
        <f t="shared" si="190"/>
        <v>0</v>
      </c>
      <c r="BJ33" s="91">
        <f t="shared" ref="BJ33:BJ35" si="202">SUM(BF33,BH33)</f>
        <v>0</v>
      </c>
      <c r="BK33" s="81"/>
      <c r="BL33" s="174">
        <f t="shared" si="191"/>
        <v>0</v>
      </c>
      <c r="BM33" s="81"/>
      <c r="BN33" s="121">
        <f t="shared" si="192"/>
        <v>0</v>
      </c>
      <c r="BO33" s="60">
        <f>BK33+BM33</f>
        <v>0</v>
      </c>
      <c r="BP33" s="96">
        <f t="shared" si="193"/>
        <v>0</v>
      </c>
      <c r="BQ33" s="83">
        <f t="shared" si="194"/>
        <v>3</v>
      </c>
    </row>
    <row r="34" spans="1:72" ht="21" customHeight="1" x14ac:dyDescent="0.2">
      <c r="A34" s="481"/>
      <c r="B34" s="6" t="s">
        <v>21</v>
      </c>
      <c r="C34" s="81">
        <v>2</v>
      </c>
      <c r="D34" s="174">
        <f t="shared" si="30"/>
        <v>0.16666666666666666</v>
      </c>
      <c r="E34" s="81">
        <v>10</v>
      </c>
      <c r="F34" s="121">
        <f t="shared" si="31"/>
        <v>0.83333333333333337</v>
      </c>
      <c r="G34" s="251">
        <f t="shared" si="168"/>
        <v>12</v>
      </c>
      <c r="H34" s="159">
        <v>2</v>
      </c>
      <c r="I34" s="121">
        <f t="shared" si="169"/>
        <v>0.16666666666666666</v>
      </c>
      <c r="J34" s="98">
        <v>10</v>
      </c>
      <c r="K34" s="175">
        <f t="shared" si="170"/>
        <v>0.83333333333333337</v>
      </c>
      <c r="L34" s="58">
        <f t="shared" si="195"/>
        <v>12</v>
      </c>
      <c r="M34" s="59">
        <v>2</v>
      </c>
      <c r="N34" s="121">
        <f t="shared" si="171"/>
        <v>0.16666666666666666</v>
      </c>
      <c r="O34" s="177">
        <v>10</v>
      </c>
      <c r="P34" s="121">
        <f t="shared" si="172"/>
        <v>0.83333333333333337</v>
      </c>
      <c r="Q34" s="60">
        <f t="shared" si="196"/>
        <v>12</v>
      </c>
      <c r="R34" s="34">
        <v>2</v>
      </c>
      <c r="S34" s="121">
        <f t="shared" si="173"/>
        <v>0.16666666666666666</v>
      </c>
      <c r="T34" s="98">
        <v>10</v>
      </c>
      <c r="U34" s="121">
        <f t="shared" si="174"/>
        <v>0.83333333333333337</v>
      </c>
      <c r="V34" s="91">
        <f>SUM(R34,T34)</f>
        <v>12</v>
      </c>
      <c r="W34" s="81">
        <v>2</v>
      </c>
      <c r="X34" s="121">
        <f t="shared" si="175"/>
        <v>0.14285714285714285</v>
      </c>
      <c r="Y34" s="177">
        <v>12</v>
      </c>
      <c r="Z34" s="121">
        <f t="shared" si="176"/>
        <v>0.8571428571428571</v>
      </c>
      <c r="AA34" s="60">
        <f>SUM(W34,Y34)</f>
        <v>14</v>
      </c>
      <c r="AB34" s="82">
        <v>2</v>
      </c>
      <c r="AC34" s="121">
        <f t="shared" si="177"/>
        <v>0.14285714285714285</v>
      </c>
      <c r="AD34" s="185">
        <v>12</v>
      </c>
      <c r="AE34" s="121">
        <f t="shared" si="178"/>
        <v>0.8571428571428571</v>
      </c>
      <c r="AF34" s="91">
        <f>SUM(AB34,AD34)</f>
        <v>14</v>
      </c>
      <c r="AG34" s="81">
        <v>2</v>
      </c>
      <c r="AH34" s="121">
        <f t="shared" si="179"/>
        <v>0.13333333333333333</v>
      </c>
      <c r="AI34" s="177">
        <v>13</v>
      </c>
      <c r="AJ34" s="121">
        <f t="shared" si="180"/>
        <v>0.8666666666666667</v>
      </c>
      <c r="AK34" s="60">
        <f t="shared" si="197"/>
        <v>15</v>
      </c>
      <c r="AL34" s="82">
        <v>2</v>
      </c>
      <c r="AM34" s="121">
        <f t="shared" si="181"/>
        <v>0.14285714285714285</v>
      </c>
      <c r="AN34" s="185">
        <v>12</v>
      </c>
      <c r="AO34" s="121">
        <f t="shared" si="182"/>
        <v>0.8571428571428571</v>
      </c>
      <c r="AP34" s="91">
        <f t="shared" si="198"/>
        <v>14</v>
      </c>
      <c r="AQ34" s="81">
        <v>2</v>
      </c>
      <c r="AR34" s="121">
        <f t="shared" si="183"/>
        <v>0.15384615384615385</v>
      </c>
      <c r="AS34" s="177">
        <v>11</v>
      </c>
      <c r="AT34" s="121">
        <f t="shared" si="184"/>
        <v>0.84615384615384615</v>
      </c>
      <c r="AU34" s="60">
        <f t="shared" si="199"/>
        <v>13</v>
      </c>
      <c r="AV34" s="82">
        <v>2</v>
      </c>
      <c r="AW34" s="121">
        <f t="shared" si="185"/>
        <v>0.15384615384615385</v>
      </c>
      <c r="AX34" s="185">
        <v>11</v>
      </c>
      <c r="AY34" s="121">
        <f t="shared" si="186"/>
        <v>0.84615384615384615</v>
      </c>
      <c r="AZ34" s="91">
        <f t="shared" si="200"/>
        <v>13</v>
      </c>
      <c r="BA34" s="81">
        <v>4</v>
      </c>
      <c r="BB34" s="174">
        <f t="shared" si="187"/>
        <v>0.26666666666666666</v>
      </c>
      <c r="BC34" s="81">
        <v>11</v>
      </c>
      <c r="BD34" s="121">
        <f t="shared" si="188"/>
        <v>0.73333333333333328</v>
      </c>
      <c r="BE34" s="60">
        <f t="shared" si="201"/>
        <v>15</v>
      </c>
      <c r="BF34" s="82"/>
      <c r="BG34" s="121">
        <f t="shared" si="189"/>
        <v>0</v>
      </c>
      <c r="BH34" s="185"/>
      <c r="BI34" s="121">
        <f t="shared" si="190"/>
        <v>0</v>
      </c>
      <c r="BJ34" s="91">
        <f t="shared" si="202"/>
        <v>0</v>
      </c>
      <c r="BK34" s="81"/>
      <c r="BL34" s="174">
        <f t="shared" si="191"/>
        <v>0</v>
      </c>
      <c r="BM34" s="81"/>
      <c r="BN34" s="121">
        <f t="shared" si="192"/>
        <v>0</v>
      </c>
      <c r="BO34" s="60">
        <f t="shared" ref="BO34:BO35" si="203">BK34+BM34</f>
        <v>0</v>
      </c>
      <c r="BP34" s="96">
        <f t="shared" si="193"/>
        <v>2</v>
      </c>
      <c r="BQ34" s="83">
        <f t="shared" si="194"/>
        <v>3</v>
      </c>
    </row>
    <row r="35" spans="1:72" s="70" customFormat="1" ht="21.75" customHeight="1" thickBot="1" x14ac:dyDescent="0.25">
      <c r="A35" s="482"/>
      <c r="B35" s="52" t="s">
        <v>22</v>
      </c>
      <c r="C35" s="81">
        <v>39</v>
      </c>
      <c r="D35" s="174">
        <f t="shared" si="30"/>
        <v>0.53424657534246578</v>
      </c>
      <c r="E35" s="81">
        <v>34</v>
      </c>
      <c r="F35" s="121">
        <f t="shared" si="31"/>
        <v>0.46575342465753422</v>
      </c>
      <c r="G35" s="251">
        <f t="shared" si="168"/>
        <v>73</v>
      </c>
      <c r="H35" s="255">
        <v>36</v>
      </c>
      <c r="I35" s="121">
        <f t="shared" si="169"/>
        <v>0.52173913043478259</v>
      </c>
      <c r="J35" s="176">
        <v>33</v>
      </c>
      <c r="K35" s="175">
        <f t="shared" si="170"/>
        <v>0.47826086956521741</v>
      </c>
      <c r="L35" s="58">
        <f t="shared" si="195"/>
        <v>69</v>
      </c>
      <c r="M35" s="59">
        <v>40</v>
      </c>
      <c r="N35" s="121">
        <f t="shared" si="171"/>
        <v>0.55555555555555558</v>
      </c>
      <c r="O35" s="177">
        <v>32</v>
      </c>
      <c r="P35" s="121">
        <f t="shared" si="172"/>
        <v>0.44444444444444442</v>
      </c>
      <c r="Q35" s="60">
        <f t="shared" si="196"/>
        <v>72</v>
      </c>
      <c r="R35" s="89">
        <v>41</v>
      </c>
      <c r="S35" s="121">
        <f t="shared" si="173"/>
        <v>0.55405405405405406</v>
      </c>
      <c r="T35" s="176">
        <v>33</v>
      </c>
      <c r="U35" s="121">
        <f t="shared" si="174"/>
        <v>0.44594594594594594</v>
      </c>
      <c r="V35" s="91">
        <f>SUM(R35,T35)</f>
        <v>74</v>
      </c>
      <c r="W35" s="81">
        <v>46</v>
      </c>
      <c r="X35" s="121">
        <f t="shared" si="175"/>
        <v>0.58227848101265822</v>
      </c>
      <c r="Y35" s="177">
        <v>33</v>
      </c>
      <c r="Z35" s="121">
        <f t="shared" si="176"/>
        <v>0.41772151898734178</v>
      </c>
      <c r="AA35" s="60">
        <f>SUM(W35,Y35)</f>
        <v>79</v>
      </c>
      <c r="AB35" s="82">
        <v>46</v>
      </c>
      <c r="AC35" s="121">
        <f t="shared" si="177"/>
        <v>0.5679012345679012</v>
      </c>
      <c r="AD35" s="185">
        <v>35</v>
      </c>
      <c r="AE35" s="121">
        <f t="shared" si="178"/>
        <v>0.43209876543209874</v>
      </c>
      <c r="AF35" s="91">
        <f>SUM(AB35,AD35)</f>
        <v>81</v>
      </c>
      <c r="AG35" s="81">
        <v>46</v>
      </c>
      <c r="AH35" s="121">
        <f t="shared" si="179"/>
        <v>0.5679012345679012</v>
      </c>
      <c r="AI35" s="177">
        <v>35</v>
      </c>
      <c r="AJ35" s="121">
        <f t="shared" si="180"/>
        <v>0.43209876543209874</v>
      </c>
      <c r="AK35" s="60">
        <f t="shared" si="197"/>
        <v>81</v>
      </c>
      <c r="AL35" s="89">
        <v>43</v>
      </c>
      <c r="AM35" s="121">
        <f t="shared" si="181"/>
        <v>0.53749999999999998</v>
      </c>
      <c r="AN35" s="176">
        <v>37</v>
      </c>
      <c r="AO35" s="121">
        <f t="shared" si="182"/>
        <v>0.46250000000000002</v>
      </c>
      <c r="AP35" s="91">
        <f t="shared" si="198"/>
        <v>80</v>
      </c>
      <c r="AQ35" s="81">
        <v>40</v>
      </c>
      <c r="AR35" s="121">
        <f t="shared" si="183"/>
        <v>0.52631578947368418</v>
      </c>
      <c r="AS35" s="177">
        <v>36</v>
      </c>
      <c r="AT35" s="121">
        <f t="shared" si="184"/>
        <v>0.47368421052631576</v>
      </c>
      <c r="AU35" s="60">
        <f t="shared" si="199"/>
        <v>76</v>
      </c>
      <c r="AV35" s="89">
        <v>42</v>
      </c>
      <c r="AW35" s="121">
        <f t="shared" si="185"/>
        <v>0.53164556962025311</v>
      </c>
      <c r="AX35" s="176">
        <v>37</v>
      </c>
      <c r="AY35" s="121">
        <f t="shared" si="186"/>
        <v>0.46835443037974683</v>
      </c>
      <c r="AZ35" s="91">
        <f t="shared" si="200"/>
        <v>79</v>
      </c>
      <c r="BA35" s="81">
        <v>45</v>
      </c>
      <c r="BB35" s="174">
        <f t="shared" si="187"/>
        <v>0.54878048780487809</v>
      </c>
      <c r="BC35" s="81">
        <v>37</v>
      </c>
      <c r="BD35" s="121">
        <f t="shared" si="188"/>
        <v>0.45121951219512196</v>
      </c>
      <c r="BE35" s="60">
        <f t="shared" si="201"/>
        <v>82</v>
      </c>
      <c r="BF35" s="89"/>
      <c r="BG35" s="121">
        <f t="shared" si="189"/>
        <v>0</v>
      </c>
      <c r="BH35" s="176"/>
      <c r="BI35" s="121">
        <f t="shared" si="190"/>
        <v>0</v>
      </c>
      <c r="BJ35" s="91">
        <f t="shared" si="202"/>
        <v>0</v>
      </c>
      <c r="BK35" s="81"/>
      <c r="BL35" s="174">
        <f t="shared" si="191"/>
        <v>0</v>
      </c>
      <c r="BM35" s="81"/>
      <c r="BN35" s="121">
        <f t="shared" si="192"/>
        <v>0</v>
      </c>
      <c r="BO35" s="60">
        <f t="shared" si="203"/>
        <v>0</v>
      </c>
      <c r="BP35" s="96">
        <f t="shared" si="193"/>
        <v>3</v>
      </c>
      <c r="BQ35" s="83">
        <f t="shared" si="194"/>
        <v>13</v>
      </c>
    </row>
    <row r="36" spans="1:72" ht="16.5" customHeight="1" thickBot="1" x14ac:dyDescent="0.25">
      <c r="A36" s="11"/>
      <c r="B36" s="13" t="s">
        <v>276</v>
      </c>
      <c r="C36" s="73">
        <f>SUM(C32:C35)</f>
        <v>51</v>
      </c>
      <c r="D36" s="133">
        <f t="shared" si="30"/>
        <v>0.52577319587628868</v>
      </c>
      <c r="E36" s="73">
        <f>SUM(E32:E35)</f>
        <v>46</v>
      </c>
      <c r="F36" s="133">
        <f t="shared" si="31"/>
        <v>0.47422680412371132</v>
      </c>
      <c r="G36" s="73">
        <f>SUM(G32:G35)</f>
        <v>97</v>
      </c>
      <c r="H36" s="92">
        <f>SUM(H32:H35)</f>
        <v>49</v>
      </c>
      <c r="I36" s="133">
        <f t="shared" si="123"/>
        <v>0.52127659574468088</v>
      </c>
      <c r="J36" s="61">
        <f>SUM(J32:J35)</f>
        <v>45</v>
      </c>
      <c r="K36" s="133">
        <f t="shared" si="124"/>
        <v>0.47872340425531917</v>
      </c>
      <c r="L36" s="19">
        <f t="shared" ref="L36:BE36" si="204">SUM(L32:L35)</f>
        <v>94</v>
      </c>
      <c r="M36" s="92">
        <f t="shared" si="204"/>
        <v>54</v>
      </c>
      <c r="N36" s="133">
        <f t="shared" si="42"/>
        <v>0.54545454545454541</v>
      </c>
      <c r="O36" s="63">
        <f t="shared" si="204"/>
        <v>45</v>
      </c>
      <c r="P36" s="133">
        <f t="shared" si="43"/>
        <v>0.45454545454545453</v>
      </c>
      <c r="Q36" s="71">
        <f t="shared" si="204"/>
        <v>99</v>
      </c>
      <c r="R36" s="92">
        <f t="shared" si="204"/>
        <v>56</v>
      </c>
      <c r="S36" s="133">
        <f t="shared" si="125"/>
        <v>0.5490196078431373</v>
      </c>
      <c r="T36" s="63">
        <f t="shared" si="204"/>
        <v>46</v>
      </c>
      <c r="U36" s="133">
        <f t="shared" si="45"/>
        <v>0.45098039215686275</v>
      </c>
      <c r="V36" s="72">
        <f t="shared" si="204"/>
        <v>102</v>
      </c>
      <c r="W36" s="64">
        <f t="shared" si="204"/>
        <v>61</v>
      </c>
      <c r="X36" s="133">
        <f t="shared" si="126"/>
        <v>0.55963302752293576</v>
      </c>
      <c r="Y36" s="63">
        <f t="shared" si="204"/>
        <v>48</v>
      </c>
      <c r="Z36" s="133">
        <f t="shared" si="47"/>
        <v>0.44036697247706424</v>
      </c>
      <c r="AA36" s="88">
        <f t="shared" si="204"/>
        <v>109</v>
      </c>
      <c r="AB36" s="64">
        <f t="shared" si="204"/>
        <v>61</v>
      </c>
      <c r="AC36" s="133">
        <f t="shared" si="127"/>
        <v>0.5495495495495496</v>
      </c>
      <c r="AD36" s="63">
        <f t="shared" si="204"/>
        <v>50</v>
      </c>
      <c r="AE36" s="133">
        <f t="shared" si="49"/>
        <v>0.45045045045045046</v>
      </c>
      <c r="AF36" s="88">
        <f t="shared" si="204"/>
        <v>111</v>
      </c>
      <c r="AG36" s="64">
        <f t="shared" si="204"/>
        <v>61</v>
      </c>
      <c r="AH36" s="133">
        <f t="shared" si="50"/>
        <v>0.5446428571428571</v>
      </c>
      <c r="AI36" s="63">
        <f t="shared" si="204"/>
        <v>51</v>
      </c>
      <c r="AJ36" s="133">
        <f t="shared" si="51"/>
        <v>0.45535714285714285</v>
      </c>
      <c r="AK36" s="88">
        <f t="shared" si="204"/>
        <v>112</v>
      </c>
      <c r="AL36" s="64">
        <f t="shared" si="204"/>
        <v>58</v>
      </c>
      <c r="AM36" s="133">
        <f t="shared" si="52"/>
        <v>0.52727272727272723</v>
      </c>
      <c r="AN36" s="63">
        <f t="shared" si="204"/>
        <v>52</v>
      </c>
      <c r="AO36" s="133">
        <f t="shared" si="53"/>
        <v>0.47272727272727272</v>
      </c>
      <c r="AP36" s="88">
        <f>SUM(AP32:AP35)</f>
        <v>110</v>
      </c>
      <c r="AQ36" s="64">
        <f t="shared" si="204"/>
        <v>55</v>
      </c>
      <c r="AR36" s="133">
        <f t="shared" si="54"/>
        <v>0.52380952380952384</v>
      </c>
      <c r="AS36" s="63">
        <f t="shared" si="204"/>
        <v>50</v>
      </c>
      <c r="AT36" s="133">
        <f t="shared" si="55"/>
        <v>0.47619047619047616</v>
      </c>
      <c r="AU36" s="88">
        <f t="shared" si="204"/>
        <v>105</v>
      </c>
      <c r="AV36" s="64">
        <f t="shared" si="204"/>
        <v>58</v>
      </c>
      <c r="AW36" s="133">
        <f t="shared" si="56"/>
        <v>0.5321100917431193</v>
      </c>
      <c r="AX36" s="63">
        <f t="shared" si="204"/>
        <v>51</v>
      </c>
      <c r="AY36" s="133">
        <f t="shared" si="57"/>
        <v>0.46788990825688076</v>
      </c>
      <c r="AZ36" s="88">
        <f t="shared" si="204"/>
        <v>109</v>
      </c>
      <c r="BA36" s="73">
        <f t="shared" si="204"/>
        <v>63</v>
      </c>
      <c r="BB36" s="133">
        <f>BA36/BE36</f>
        <v>0.55263157894736847</v>
      </c>
      <c r="BC36" s="73">
        <f t="shared" si="204"/>
        <v>51</v>
      </c>
      <c r="BD36" s="133">
        <f>BC36/BE36</f>
        <v>0.44736842105263158</v>
      </c>
      <c r="BE36" s="88">
        <f t="shared" si="204"/>
        <v>114</v>
      </c>
      <c r="BF36" s="64">
        <f t="shared" ref="BF36:BJ36" si="205">SUM(BF32:BF35)</f>
        <v>0</v>
      </c>
      <c r="BG36" s="133" t="e">
        <f t="shared" si="59"/>
        <v>#DIV/0!</v>
      </c>
      <c r="BH36" s="63">
        <f t="shared" si="205"/>
        <v>0</v>
      </c>
      <c r="BI36" s="133" t="e">
        <f t="shared" si="60"/>
        <v>#DIV/0!</v>
      </c>
      <c r="BJ36" s="88">
        <f t="shared" si="205"/>
        <v>0</v>
      </c>
      <c r="BK36" s="73">
        <f>SUM(BK32:BK35)</f>
        <v>0</v>
      </c>
      <c r="BL36" s="133" t="e">
        <f t="shared" si="61"/>
        <v>#DIV/0!</v>
      </c>
      <c r="BM36" s="73">
        <f t="shared" ref="BM36:BO36" si="206">SUM(BM32:BM35)</f>
        <v>0</v>
      </c>
      <c r="BN36" s="133" t="e">
        <f t="shared" si="63"/>
        <v>#DIV/0!</v>
      </c>
      <c r="BO36" s="88">
        <f t="shared" si="206"/>
        <v>0</v>
      </c>
      <c r="BP36" s="54">
        <f>SUM(BP32:BP35)</f>
        <v>5</v>
      </c>
      <c r="BQ36" s="193">
        <f>SUM(BQ32:BQ35)</f>
        <v>20</v>
      </c>
    </row>
    <row r="37" spans="1:72" s="524" customFormat="1" ht="16.5" customHeight="1" thickBot="1" x14ac:dyDescent="0.25">
      <c r="A37" s="483" t="s">
        <v>257</v>
      </c>
      <c r="B37" s="484"/>
      <c r="C37" s="512">
        <f>C31+C36</f>
        <v>183</v>
      </c>
      <c r="D37" s="339">
        <f t="shared" si="30"/>
        <v>0.46446700507614214</v>
      </c>
      <c r="E37" s="512">
        <f>E31+E36</f>
        <v>211</v>
      </c>
      <c r="F37" s="339">
        <f t="shared" si="31"/>
        <v>0.53553299492385786</v>
      </c>
      <c r="G37" s="512">
        <f t="shared" ref="G37" si="207">G31+G36</f>
        <v>394</v>
      </c>
      <c r="H37" s="509">
        <f>H31+H36</f>
        <v>181</v>
      </c>
      <c r="I37" s="339">
        <f t="shared" si="123"/>
        <v>0.46291560102301788</v>
      </c>
      <c r="J37" s="511">
        <f>J31+J36</f>
        <v>210</v>
      </c>
      <c r="K37" s="339">
        <f t="shared" si="124"/>
        <v>0.53708439897698212</v>
      </c>
      <c r="L37" s="522">
        <f t="shared" ref="L37:BE37" si="208">L31+L36</f>
        <v>391</v>
      </c>
      <c r="M37" s="509">
        <f t="shared" si="208"/>
        <v>185</v>
      </c>
      <c r="N37" s="339">
        <f t="shared" si="42"/>
        <v>0.46954314720812185</v>
      </c>
      <c r="O37" s="513">
        <f t="shared" si="208"/>
        <v>209</v>
      </c>
      <c r="P37" s="339">
        <f t="shared" si="43"/>
        <v>0.53045685279187815</v>
      </c>
      <c r="Q37" s="512">
        <f t="shared" si="208"/>
        <v>394</v>
      </c>
      <c r="R37" s="509">
        <f t="shared" si="208"/>
        <v>187</v>
      </c>
      <c r="S37" s="339">
        <f t="shared" si="125"/>
        <v>0.47103274559193953</v>
      </c>
      <c r="T37" s="513">
        <f t="shared" si="208"/>
        <v>210</v>
      </c>
      <c r="U37" s="339">
        <f t="shared" si="45"/>
        <v>0.52896725440806047</v>
      </c>
      <c r="V37" s="516">
        <f t="shared" si="208"/>
        <v>397</v>
      </c>
      <c r="W37" s="515">
        <f t="shared" si="208"/>
        <v>191</v>
      </c>
      <c r="X37" s="339">
        <f t="shared" si="126"/>
        <v>0.47512437810945274</v>
      </c>
      <c r="Y37" s="513">
        <f t="shared" si="208"/>
        <v>211</v>
      </c>
      <c r="Z37" s="339">
        <f t="shared" si="47"/>
        <v>0.52487562189054726</v>
      </c>
      <c r="AA37" s="516">
        <f t="shared" si="208"/>
        <v>402</v>
      </c>
      <c r="AB37" s="515">
        <f t="shared" si="208"/>
        <v>191</v>
      </c>
      <c r="AC37" s="339">
        <f t="shared" si="127"/>
        <v>0.47277227722772275</v>
      </c>
      <c r="AD37" s="513">
        <f t="shared" si="208"/>
        <v>213</v>
      </c>
      <c r="AE37" s="339">
        <f t="shared" si="49"/>
        <v>0.52722772277227725</v>
      </c>
      <c r="AF37" s="516">
        <f t="shared" si="208"/>
        <v>404</v>
      </c>
      <c r="AG37" s="515">
        <f t="shared" si="208"/>
        <v>191</v>
      </c>
      <c r="AH37" s="339">
        <f t="shared" si="50"/>
        <v>0.47394540942928037</v>
      </c>
      <c r="AI37" s="513">
        <f t="shared" si="208"/>
        <v>212</v>
      </c>
      <c r="AJ37" s="339">
        <f t="shared" si="51"/>
        <v>0.52605459057071957</v>
      </c>
      <c r="AK37" s="516">
        <f t="shared" si="208"/>
        <v>403</v>
      </c>
      <c r="AL37" s="515">
        <f t="shared" si="208"/>
        <v>188</v>
      </c>
      <c r="AM37" s="339">
        <f t="shared" si="52"/>
        <v>0.46882793017456359</v>
      </c>
      <c r="AN37" s="513">
        <f t="shared" si="208"/>
        <v>213</v>
      </c>
      <c r="AO37" s="339">
        <f t="shared" si="53"/>
        <v>0.53117206982543641</v>
      </c>
      <c r="AP37" s="516">
        <f>AP31+AP36</f>
        <v>401</v>
      </c>
      <c r="AQ37" s="515">
        <f t="shared" si="208"/>
        <v>185</v>
      </c>
      <c r="AR37" s="339">
        <f t="shared" si="54"/>
        <v>0.46717171717171718</v>
      </c>
      <c r="AS37" s="513">
        <f t="shared" si="208"/>
        <v>211</v>
      </c>
      <c r="AT37" s="339">
        <f t="shared" si="55"/>
        <v>0.53282828282828287</v>
      </c>
      <c r="AU37" s="516">
        <f t="shared" si="208"/>
        <v>396</v>
      </c>
      <c r="AV37" s="515">
        <f t="shared" si="208"/>
        <v>188</v>
      </c>
      <c r="AW37" s="339">
        <f t="shared" si="56"/>
        <v>0.47117794486215536</v>
      </c>
      <c r="AX37" s="513">
        <f t="shared" si="208"/>
        <v>211</v>
      </c>
      <c r="AY37" s="339">
        <f t="shared" si="57"/>
        <v>0.52882205513784464</v>
      </c>
      <c r="AZ37" s="516">
        <f t="shared" si="208"/>
        <v>399</v>
      </c>
      <c r="BA37" s="509">
        <f t="shared" si="208"/>
        <v>193</v>
      </c>
      <c r="BB37" s="339">
        <f>BA37/BE37</f>
        <v>0.4777227722772277</v>
      </c>
      <c r="BC37" s="523">
        <f t="shared" si="208"/>
        <v>211</v>
      </c>
      <c r="BD37" s="339">
        <f>BC37/BE37</f>
        <v>0.5222772277227723</v>
      </c>
      <c r="BE37" s="516">
        <f t="shared" si="208"/>
        <v>404</v>
      </c>
      <c r="BF37" s="515">
        <f t="shared" ref="BF37:BJ37" si="209">BF31+BF36</f>
        <v>0</v>
      </c>
      <c r="BG37" s="339" t="e">
        <f t="shared" si="59"/>
        <v>#DIV/0!</v>
      </c>
      <c r="BH37" s="513">
        <f t="shared" si="209"/>
        <v>0</v>
      </c>
      <c r="BI37" s="339" t="e">
        <f t="shared" si="60"/>
        <v>#DIV/0!</v>
      </c>
      <c r="BJ37" s="516">
        <f t="shared" si="209"/>
        <v>0</v>
      </c>
      <c r="BK37" s="509">
        <f>BK31+BK36</f>
        <v>0</v>
      </c>
      <c r="BL37" s="339" t="e">
        <f t="shared" si="61"/>
        <v>#DIV/0!</v>
      </c>
      <c r="BM37" s="523">
        <f t="shared" ref="BM37:BO37" si="210">BM31+BM36</f>
        <v>0</v>
      </c>
      <c r="BN37" s="339" t="e">
        <f t="shared" si="63"/>
        <v>#DIV/0!</v>
      </c>
      <c r="BO37" s="516">
        <f t="shared" si="210"/>
        <v>0</v>
      </c>
      <c r="BP37" s="517">
        <f>BP31+BP36</f>
        <v>5</v>
      </c>
      <c r="BQ37" s="518">
        <f>BQ31+BQ36</f>
        <v>13</v>
      </c>
    </row>
    <row r="38" spans="1:72" s="422" customFormat="1" ht="23.25" customHeight="1" thickBot="1" x14ac:dyDescent="0.25">
      <c r="A38" s="478" t="s">
        <v>258</v>
      </c>
      <c r="B38" s="479"/>
      <c r="C38" s="416">
        <f>C24+C26+C37</f>
        <v>512</v>
      </c>
      <c r="D38" s="417">
        <f t="shared" si="30"/>
        <v>0.58314350797266512</v>
      </c>
      <c r="E38" s="418">
        <f>E24+E26+E37</f>
        <v>366</v>
      </c>
      <c r="F38" s="417">
        <f t="shared" si="31"/>
        <v>0.41685649202733488</v>
      </c>
      <c r="G38" s="429">
        <f>G24+G26+G37</f>
        <v>878</v>
      </c>
      <c r="H38" s="340">
        <f>H24+H26+H37</f>
        <v>515</v>
      </c>
      <c r="I38" s="417">
        <f t="shared" si="123"/>
        <v>0.58456299659477862</v>
      </c>
      <c r="J38" s="418">
        <f>J24+J26+J37</f>
        <v>366</v>
      </c>
      <c r="K38" s="417">
        <f t="shared" si="124"/>
        <v>0.41543700340522133</v>
      </c>
      <c r="L38" s="430">
        <f>L24+L26+L37</f>
        <v>881</v>
      </c>
      <c r="M38" s="419">
        <f>M24+M31+M36+M26</f>
        <v>522</v>
      </c>
      <c r="N38" s="417">
        <f t="shared" si="42"/>
        <v>0.58783783783783783</v>
      </c>
      <c r="O38" s="341">
        <f>O24+O31+O36+O26</f>
        <v>366</v>
      </c>
      <c r="P38" s="417">
        <f t="shared" si="43"/>
        <v>0.41216216216216217</v>
      </c>
      <c r="Q38" s="431">
        <f>Q24+Q31+Q36+Q26</f>
        <v>888</v>
      </c>
      <c r="R38" s="341">
        <f>R24+R31+R36+R26</f>
        <v>523</v>
      </c>
      <c r="S38" s="417">
        <f t="shared" si="125"/>
        <v>0.58764044943820226</v>
      </c>
      <c r="T38" s="341">
        <f>T24+T31+T36+T26</f>
        <v>367</v>
      </c>
      <c r="U38" s="417">
        <f t="shared" si="45"/>
        <v>0.41235955056179774</v>
      </c>
      <c r="V38" s="431">
        <f>V24+V31+V36+V26</f>
        <v>890</v>
      </c>
      <c r="W38" s="341">
        <f>W24+W31+W36+W26</f>
        <v>531</v>
      </c>
      <c r="X38" s="417">
        <f t="shared" si="126"/>
        <v>0.59131403118040093</v>
      </c>
      <c r="Y38" s="341">
        <f>Y24+Y31+Y36+Y26</f>
        <v>367</v>
      </c>
      <c r="Z38" s="417">
        <f t="shared" si="47"/>
        <v>0.40868596881959912</v>
      </c>
      <c r="AA38" s="431">
        <f>AA24+AA31+AA36+AA26</f>
        <v>898</v>
      </c>
      <c r="AB38" s="341">
        <f>AB24+AB31+AB36+AB26</f>
        <v>540</v>
      </c>
      <c r="AC38" s="417">
        <f t="shared" si="127"/>
        <v>0.59340659340659341</v>
      </c>
      <c r="AD38" s="341">
        <f>AD24+AD31+AD36+AD26</f>
        <v>370</v>
      </c>
      <c r="AE38" s="417">
        <f t="shared" si="49"/>
        <v>0.40659340659340659</v>
      </c>
      <c r="AF38" s="431">
        <f>AF24+AF31+AF36+AF26</f>
        <v>910</v>
      </c>
      <c r="AG38" s="341">
        <f>AG24+AG31+AG36+AG26</f>
        <v>541</v>
      </c>
      <c r="AH38" s="417">
        <f t="shared" si="50"/>
        <v>0.5945054945054945</v>
      </c>
      <c r="AI38" s="341">
        <f>AI24+AI31+AI36+AI26</f>
        <v>369</v>
      </c>
      <c r="AJ38" s="417">
        <f t="shared" si="51"/>
        <v>0.4054945054945055</v>
      </c>
      <c r="AK38" s="431">
        <f>AK24+AK31+AK36+AK26</f>
        <v>910</v>
      </c>
      <c r="AL38" s="341">
        <f>AL24+AL31+AL36+AL26</f>
        <v>534</v>
      </c>
      <c r="AM38" s="417">
        <f t="shared" si="52"/>
        <v>0.58875413450937153</v>
      </c>
      <c r="AN38" s="341">
        <f>AN24+AN31+AN36+AN26</f>
        <v>373</v>
      </c>
      <c r="AO38" s="417">
        <f t="shared" si="53"/>
        <v>0.41124586549062847</v>
      </c>
      <c r="AP38" s="431">
        <f>AP24+AP26+AP37</f>
        <v>907</v>
      </c>
      <c r="AQ38" s="341">
        <f>AQ24+AQ31+AQ36+AQ26</f>
        <v>520</v>
      </c>
      <c r="AR38" s="417">
        <f t="shared" si="54"/>
        <v>0.5842696629213483</v>
      </c>
      <c r="AS38" s="341">
        <f>AS24+AS31+AS36+AS26</f>
        <v>370</v>
      </c>
      <c r="AT38" s="417">
        <f t="shared" si="55"/>
        <v>0.4157303370786517</v>
      </c>
      <c r="AU38" s="431">
        <f>AU24+AU31+AU36+AU26</f>
        <v>890</v>
      </c>
      <c r="AV38" s="341">
        <f>AV24+AV31+AV36+AV26</f>
        <v>535</v>
      </c>
      <c r="AW38" s="417">
        <f t="shared" si="56"/>
        <v>0.58855885588558854</v>
      </c>
      <c r="AX38" s="341">
        <f>AX24+AX31+AX36+AX26</f>
        <v>374</v>
      </c>
      <c r="AY38" s="417">
        <f t="shared" si="57"/>
        <v>0.41144114411441146</v>
      </c>
      <c r="AZ38" s="431">
        <f>AZ24+AZ31+AZ36+AZ26</f>
        <v>909</v>
      </c>
      <c r="BA38" s="341">
        <f>BA24+BA31+BA36+BA26</f>
        <v>537</v>
      </c>
      <c r="BB38" s="417">
        <f>BA38/BE38</f>
        <v>0.58881578947368418</v>
      </c>
      <c r="BC38" s="341">
        <f>BC24+BC31+BC36+BC26</f>
        <v>375</v>
      </c>
      <c r="BD38" s="417">
        <f>BC38/BE38</f>
        <v>0.41118421052631576</v>
      </c>
      <c r="BE38" s="431">
        <f>BE24+BE31+BE36+BE26</f>
        <v>912</v>
      </c>
      <c r="BF38" s="419">
        <f>BF24+BF31+BF36+BF26</f>
        <v>0</v>
      </c>
      <c r="BG38" s="417" t="e">
        <f t="shared" si="59"/>
        <v>#DIV/0!</v>
      </c>
      <c r="BH38" s="341">
        <f>BH24+BH31+BH36+BH26</f>
        <v>0</v>
      </c>
      <c r="BI38" s="417" t="e">
        <f t="shared" si="60"/>
        <v>#DIV/0!</v>
      </c>
      <c r="BJ38" s="341">
        <f>BJ24+BJ31+BJ36+BJ26</f>
        <v>0</v>
      </c>
      <c r="BK38" s="341">
        <f>BK24+BK26+BK37</f>
        <v>0</v>
      </c>
      <c r="BL38" s="417" t="e">
        <f t="shared" si="61"/>
        <v>#DIV/0!</v>
      </c>
      <c r="BM38" s="341">
        <f>BM24+BM26+BM37</f>
        <v>0</v>
      </c>
      <c r="BN38" s="417" t="e">
        <f t="shared" si="63"/>
        <v>#DIV/0!</v>
      </c>
      <c r="BO38" s="341">
        <f>BO24+BO26+BO37</f>
        <v>0</v>
      </c>
      <c r="BP38" s="420">
        <f>BP24+BP26+BP31+BP36</f>
        <v>3</v>
      </c>
      <c r="BQ38" s="421">
        <f>BQ24+BQ26+BQ31+BQ36</f>
        <v>31</v>
      </c>
    </row>
    <row r="39" spans="1:72" ht="33" customHeight="1" x14ac:dyDescent="0.2">
      <c r="BT39" s="206">
        <v>15</v>
      </c>
    </row>
    <row r="40" spans="1:72" ht="33" customHeight="1" x14ac:dyDescent="0.2">
      <c r="BT40" s="206">
        <v>9</v>
      </c>
    </row>
    <row r="41" spans="1:72" ht="33" customHeight="1" thickBot="1" x14ac:dyDescent="0.25">
      <c r="BT41" s="206">
        <v>9</v>
      </c>
    </row>
    <row r="42" spans="1:72" ht="12" thickBot="1" x14ac:dyDescent="0.25">
      <c r="BT42" s="19">
        <v>317</v>
      </c>
    </row>
    <row r="43" spans="1:72" x14ac:dyDescent="0.2">
      <c r="BT43" s="207">
        <v>2</v>
      </c>
    </row>
    <row r="44" spans="1:72" x14ac:dyDescent="0.2">
      <c r="BT44" s="208">
        <v>27</v>
      </c>
    </row>
    <row r="45" spans="1:72" x14ac:dyDescent="0.2">
      <c r="BT45" s="208">
        <v>117</v>
      </c>
    </row>
    <row r="46" spans="1:72" x14ac:dyDescent="0.2">
      <c r="BT46" s="208">
        <v>9</v>
      </c>
    </row>
    <row r="47" spans="1:72" x14ac:dyDescent="0.2">
      <c r="BT47" s="208">
        <v>2</v>
      </c>
    </row>
    <row r="48" spans="1:72" x14ac:dyDescent="0.2">
      <c r="BT48" s="208">
        <v>13</v>
      </c>
    </row>
    <row r="49" spans="72:72" ht="12" thickBot="1" x14ac:dyDescent="0.25">
      <c r="BT49" s="209">
        <v>3</v>
      </c>
    </row>
    <row r="50" spans="72:72" ht="12" thickBot="1" x14ac:dyDescent="0.25">
      <c r="BT50" s="210">
        <v>173</v>
      </c>
    </row>
    <row r="51" spans="72:72" ht="12" thickBot="1" x14ac:dyDescent="0.25">
      <c r="BT51" s="211">
        <v>490</v>
      </c>
    </row>
    <row r="52" spans="72:72" ht="12" thickBot="1" x14ac:dyDescent="0.25">
      <c r="BT52" s="212">
        <v>1</v>
      </c>
    </row>
    <row r="53" spans="72:72" ht="12" thickBot="1" x14ac:dyDescent="0.25">
      <c r="BT53" s="211">
        <v>1</v>
      </c>
    </row>
    <row r="54" spans="72:72" x14ac:dyDescent="0.2">
      <c r="BT54" s="207">
        <v>24</v>
      </c>
    </row>
    <row r="55" spans="72:72" x14ac:dyDescent="0.2">
      <c r="BT55" s="208">
        <v>32</v>
      </c>
    </row>
    <row r="56" spans="72:72" x14ac:dyDescent="0.2">
      <c r="BT56" s="208">
        <v>145</v>
      </c>
    </row>
    <row r="57" spans="72:72" ht="12" thickBot="1" x14ac:dyDescent="0.25">
      <c r="BT57" s="209">
        <v>25</v>
      </c>
    </row>
    <row r="58" spans="72:72" ht="12" thickBot="1" x14ac:dyDescent="0.25">
      <c r="BT58" s="19">
        <v>226</v>
      </c>
    </row>
    <row r="59" spans="72:72" x14ac:dyDescent="0.2">
      <c r="BT59" s="208">
        <v>6</v>
      </c>
    </row>
    <row r="60" spans="72:72" x14ac:dyDescent="0.2">
      <c r="BT60" s="208">
        <v>21</v>
      </c>
    </row>
    <row r="61" spans="72:72" x14ac:dyDescent="0.2">
      <c r="BT61" s="208">
        <v>13</v>
      </c>
    </row>
    <row r="62" spans="72:72" ht="12" thickBot="1" x14ac:dyDescent="0.25">
      <c r="BT62" s="208">
        <v>108</v>
      </c>
    </row>
    <row r="63" spans="72:72" ht="12" thickBot="1" x14ac:dyDescent="0.25">
      <c r="BT63" s="19">
        <v>148</v>
      </c>
    </row>
    <row r="64" spans="72:72" ht="12" thickBot="1" x14ac:dyDescent="0.25">
      <c r="BT64" s="211">
        <v>374</v>
      </c>
    </row>
    <row r="65" spans="72:72" ht="12" thickBot="1" x14ac:dyDescent="0.25">
      <c r="BT65" s="19">
        <v>865</v>
      </c>
    </row>
  </sheetData>
  <mergeCells count="29">
    <mergeCell ref="BP1:BR1"/>
    <mergeCell ref="A16:A22"/>
    <mergeCell ref="BP2:BQ2"/>
    <mergeCell ref="A38:B38"/>
    <mergeCell ref="A32:A35"/>
    <mergeCell ref="A37:B37"/>
    <mergeCell ref="A5:A14"/>
    <mergeCell ref="A24:B24"/>
    <mergeCell ref="A27:A30"/>
    <mergeCell ref="A26:B26"/>
    <mergeCell ref="BP3:BP4"/>
    <mergeCell ref="BQ3:BQ4"/>
    <mergeCell ref="A4:B4"/>
    <mergeCell ref="AQ3:AU3"/>
    <mergeCell ref="AV3:AZ3"/>
    <mergeCell ref="BA3:BE3"/>
    <mergeCell ref="BF3:BJ3"/>
    <mergeCell ref="BK3:BO3"/>
    <mergeCell ref="A1:B1"/>
    <mergeCell ref="A2:B3"/>
    <mergeCell ref="H2:BE2"/>
    <mergeCell ref="H3:L3"/>
    <mergeCell ref="M3:Q3"/>
    <mergeCell ref="R3:V3"/>
    <mergeCell ref="W3:AA3"/>
    <mergeCell ref="AB3:AF3"/>
    <mergeCell ref="AG3:AK3"/>
    <mergeCell ref="AL3:AP3"/>
    <mergeCell ref="C3:G3"/>
  </mergeCells>
  <phoneticPr fontId="13" type="noConversion"/>
  <printOptions horizontalCentered="1"/>
  <pageMargins left="0.59055118110236227" right="0.59055118110236227" top="0.98425196850393704" bottom="0.98425196850393704" header="0.19685039370078741" footer="0.19685039370078741"/>
  <pageSetup paperSize="9" scale="26" orientation="landscape" cellComments="asDisplayed" r:id="rId1"/>
  <headerFooter alignWithMargins="0">
    <oddHeader>&amp;L&amp;8Área de Personal
Servicio de organización, desarrollo y selección de personas&amp;C&amp;"Arial,Negrita"&amp;8EVOLUCIÓN MENSUAL DE LA PLANTILLA DE LA UNIVERSIDAD DE CÁDIZ&amp;R&amp;8&amp;D</oddHeader>
    <oddFooter>&amp;L&amp;P/&amp;N&amp;C&amp;F&amp;R&amp;9PAS</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96"/>
  <sheetViews>
    <sheetView topLeftCell="B1" zoomScale="115" zoomScaleNormal="115" zoomScaleSheetLayoutView="80" workbookViewId="0">
      <pane xSplit="2" ySplit="3" topLeftCell="AS14" activePane="bottomRight" state="frozen"/>
      <selection activeCell="B1" sqref="B1"/>
      <selection pane="topRight" activeCell="D1" sqref="D1"/>
      <selection pane="bottomLeft" activeCell="B4" sqref="B4"/>
      <selection pane="bottomRight" activeCell="BR5" sqref="BR5:BR45"/>
    </sheetView>
  </sheetViews>
  <sheetFormatPr baseColWidth="10" defaultColWidth="29" defaultRowHeight="12.75" x14ac:dyDescent="0.2"/>
  <cols>
    <col min="1" max="1" width="15.42578125" hidden="1" customWidth="1"/>
    <col min="2" max="2" width="34.7109375" customWidth="1"/>
    <col min="3" max="3" width="14.85546875" customWidth="1"/>
    <col min="4" max="4" width="9.140625" style="79" customWidth="1"/>
    <col min="5" max="5" width="7.140625" style="79" customWidth="1"/>
    <col min="6" max="6" width="10" style="79" customWidth="1"/>
    <col min="7" max="7" width="7.140625" style="79" customWidth="1"/>
    <col min="8" max="8" width="5.7109375" style="79" customWidth="1"/>
    <col min="9" max="9" width="9.140625" style="79" customWidth="1"/>
    <col min="10" max="10" width="7.140625" style="79" customWidth="1"/>
    <col min="11" max="11" width="10" style="79" customWidth="1"/>
    <col min="12" max="12" width="7.140625" style="79" customWidth="1"/>
    <col min="13" max="13" width="6.28515625" style="79" customWidth="1"/>
    <col min="14" max="14" width="9.140625" style="79" customWidth="1"/>
    <col min="15" max="15" width="7.140625" style="79" customWidth="1"/>
    <col min="16" max="16" width="10" style="79" customWidth="1"/>
    <col min="17" max="17" width="7.140625" style="79" customWidth="1"/>
    <col min="18" max="18" width="6" style="79" customWidth="1"/>
    <col min="19" max="19" width="9.140625" style="79" customWidth="1"/>
    <col min="20" max="20" width="7.140625" style="79" customWidth="1"/>
    <col min="21" max="21" width="10" style="79" customWidth="1"/>
    <col min="22" max="22" width="7.140625" style="79" customWidth="1"/>
    <col min="23" max="23" width="6.42578125" style="79" customWidth="1"/>
    <col min="24" max="24" width="9.140625" style="79" customWidth="1"/>
    <col min="25" max="25" width="7.140625" style="79" customWidth="1"/>
    <col min="26" max="26" width="10" style="79" customWidth="1"/>
    <col min="27" max="27" width="7.140625" style="79" customWidth="1"/>
    <col min="28" max="28" width="6.140625" style="79" customWidth="1"/>
    <col min="29" max="29" width="9.140625" customWidth="1"/>
    <col min="30" max="30" width="9.140625" style="79" bestFit="1" customWidth="1"/>
    <col min="31" max="31" width="10" customWidth="1"/>
    <col min="32" max="32" width="7.140625" style="79" customWidth="1"/>
    <col min="33" max="33" width="6.28515625" customWidth="1"/>
    <col min="34" max="34" width="9.140625" customWidth="1"/>
    <col min="35" max="35" width="9.140625" style="79" customWidth="1"/>
    <col min="36" max="36" width="10" customWidth="1"/>
    <col min="37" max="37" width="10" style="79" customWidth="1"/>
    <col min="38" max="38" width="6.28515625" customWidth="1"/>
    <col min="39" max="39" width="7.28515625" customWidth="1"/>
    <col min="40" max="40" width="8.28515625" style="79" bestFit="1" customWidth="1"/>
    <col min="41" max="41" width="8.140625" customWidth="1"/>
    <col min="42" max="42" width="7.140625" style="79" customWidth="1"/>
    <col min="43" max="43" width="6.5703125" customWidth="1"/>
    <col min="44" max="44" width="9.140625" customWidth="1"/>
    <col min="45" max="45" width="7.140625" style="79" customWidth="1"/>
    <col min="46" max="46" width="10" customWidth="1"/>
    <col min="47" max="47" width="7.140625" style="79" customWidth="1"/>
    <col min="48" max="48" width="7.28515625" customWidth="1"/>
    <col min="49" max="49" width="9.140625" customWidth="1"/>
    <col min="50" max="50" width="9.140625" style="79" customWidth="1"/>
    <col min="51" max="51" width="10" customWidth="1"/>
    <col min="52" max="52" width="10" style="79" customWidth="1"/>
    <col min="53" max="53" width="6.28515625" customWidth="1"/>
    <col min="54" max="54" width="9.140625" customWidth="1"/>
    <col min="55" max="55" width="9.140625" style="79" customWidth="1"/>
    <col min="56" max="56" width="10" customWidth="1"/>
    <col min="57" max="57" width="10" style="79" customWidth="1"/>
    <col min="58" max="58" width="5.85546875" customWidth="1"/>
    <col min="59" max="59" width="9.140625" hidden="1" customWidth="1"/>
    <col min="60" max="60" width="9.140625" style="79" hidden="1" customWidth="1"/>
    <col min="61" max="61" width="10" hidden="1" customWidth="1"/>
    <col min="62" max="62" width="10" style="79" hidden="1" customWidth="1"/>
    <col min="63" max="63" width="4.42578125" hidden="1" customWidth="1"/>
    <col min="64" max="64" width="7.28515625" hidden="1" customWidth="1"/>
    <col min="65" max="65" width="7.28515625" style="79" hidden="1" customWidth="1"/>
    <col min="66" max="66" width="8.140625" hidden="1" customWidth="1"/>
    <col min="67" max="67" width="8.140625" style="79" hidden="1" customWidth="1"/>
    <col min="68" max="68" width="4.42578125" hidden="1" customWidth="1"/>
    <col min="69" max="70" width="13.42578125" bestFit="1" customWidth="1"/>
    <col min="71" max="71" width="12" hidden="1" customWidth="1"/>
  </cols>
  <sheetData>
    <row r="1" spans="1:72" s="17" customFormat="1" ht="24.75" customHeight="1" thickBot="1" x14ac:dyDescent="0.25">
      <c r="B1" s="525" t="s">
        <v>244</v>
      </c>
      <c r="C1" s="526"/>
      <c r="D1" s="14"/>
      <c r="E1" s="14"/>
      <c r="F1" s="15"/>
      <c r="G1" s="15"/>
      <c r="H1" s="14"/>
      <c r="I1" s="14"/>
      <c r="J1" s="14"/>
      <c r="K1" s="15"/>
      <c r="L1" s="15"/>
      <c r="M1" s="14"/>
      <c r="N1" s="14"/>
      <c r="O1" s="14"/>
      <c r="P1" s="15"/>
      <c r="Q1" s="15"/>
      <c r="R1" s="14"/>
      <c r="S1" s="14"/>
      <c r="T1" s="14"/>
      <c r="U1" s="15"/>
      <c r="V1" s="15"/>
      <c r="W1" s="14"/>
      <c r="X1" s="14"/>
      <c r="Y1" s="14"/>
      <c r="Z1" s="15"/>
      <c r="AA1" s="15"/>
      <c r="AB1" s="14"/>
      <c r="AC1" s="14"/>
      <c r="AD1" s="14"/>
      <c r="AE1" s="15"/>
      <c r="AF1" s="15"/>
      <c r="AG1" s="14"/>
      <c r="AH1" s="14"/>
      <c r="AI1" s="14"/>
      <c r="AJ1" s="15"/>
      <c r="AK1" s="15"/>
      <c r="AL1" s="14"/>
      <c r="AM1" s="14"/>
      <c r="AN1" s="14"/>
      <c r="AO1" s="15"/>
      <c r="AP1" s="15"/>
      <c r="AQ1" s="14"/>
      <c r="AR1" s="14"/>
      <c r="AS1" s="14"/>
      <c r="AT1" s="15"/>
      <c r="AU1" s="15"/>
      <c r="AV1" s="14"/>
      <c r="AW1" s="14"/>
      <c r="AX1" s="14"/>
      <c r="AY1" s="15"/>
      <c r="AZ1" s="15"/>
      <c r="BA1" s="14"/>
      <c r="BB1" s="14"/>
      <c r="BC1" s="14"/>
      <c r="BD1" s="15"/>
      <c r="BE1" s="15"/>
      <c r="BF1" s="14"/>
      <c r="BG1" s="14"/>
      <c r="BH1" s="14"/>
      <c r="BI1" s="15"/>
      <c r="BJ1" s="15"/>
      <c r="BK1" s="14"/>
      <c r="BL1" s="14"/>
      <c r="BM1" s="14"/>
      <c r="BN1" s="15"/>
      <c r="BO1" s="15"/>
      <c r="BP1" s="14"/>
      <c r="BQ1" s="447" t="s">
        <v>247</v>
      </c>
      <c r="BR1" s="447"/>
      <c r="BS1" s="16"/>
      <c r="BT1" s="16"/>
    </row>
    <row r="2" spans="1:72" s="17" customFormat="1" ht="18" customHeight="1" thickTop="1" thickBot="1" x14ac:dyDescent="0.25">
      <c r="B2" s="44" t="s">
        <v>114</v>
      </c>
      <c r="C2" s="37"/>
      <c r="D2" s="496" t="s">
        <v>245</v>
      </c>
      <c r="E2" s="450"/>
      <c r="F2" s="450"/>
      <c r="G2" s="492"/>
      <c r="H2" s="492"/>
      <c r="I2" s="449" t="s">
        <v>246</v>
      </c>
      <c r="J2" s="450"/>
      <c r="K2" s="450"/>
      <c r="L2" s="492"/>
      <c r="M2" s="493"/>
      <c r="N2" s="449" t="s">
        <v>260</v>
      </c>
      <c r="O2" s="450"/>
      <c r="P2" s="450"/>
      <c r="Q2" s="492"/>
      <c r="R2" s="493"/>
      <c r="S2" s="449" t="s">
        <v>261</v>
      </c>
      <c r="T2" s="450"/>
      <c r="U2" s="450"/>
      <c r="V2" s="492"/>
      <c r="W2" s="493"/>
      <c r="X2" s="449" t="s">
        <v>262</v>
      </c>
      <c r="Y2" s="450"/>
      <c r="Z2" s="450"/>
      <c r="AA2" s="492"/>
      <c r="AB2" s="493"/>
      <c r="AC2" s="449" t="s">
        <v>263</v>
      </c>
      <c r="AD2" s="450"/>
      <c r="AE2" s="450"/>
      <c r="AF2" s="492"/>
      <c r="AG2" s="493"/>
      <c r="AH2" s="449" t="s">
        <v>264</v>
      </c>
      <c r="AI2" s="450"/>
      <c r="AJ2" s="450"/>
      <c r="AK2" s="492"/>
      <c r="AL2" s="493"/>
      <c r="AM2" s="449" t="s">
        <v>265</v>
      </c>
      <c r="AN2" s="450"/>
      <c r="AO2" s="450"/>
      <c r="AP2" s="492"/>
      <c r="AQ2" s="493"/>
      <c r="AR2" s="449" t="s">
        <v>266</v>
      </c>
      <c r="AS2" s="450"/>
      <c r="AT2" s="450"/>
      <c r="AU2" s="492"/>
      <c r="AV2" s="493"/>
      <c r="AW2" s="449" t="s">
        <v>267</v>
      </c>
      <c r="AX2" s="450"/>
      <c r="AY2" s="450"/>
      <c r="AZ2" s="492"/>
      <c r="BA2" s="493"/>
      <c r="BB2" s="449" t="s">
        <v>268</v>
      </c>
      <c r="BC2" s="450"/>
      <c r="BD2" s="450"/>
      <c r="BE2" s="492"/>
      <c r="BF2" s="493"/>
      <c r="BG2" s="449" t="s">
        <v>269</v>
      </c>
      <c r="BH2" s="450"/>
      <c r="BI2" s="450"/>
      <c r="BJ2" s="492"/>
      <c r="BK2" s="493"/>
      <c r="BL2" s="449" t="s">
        <v>248</v>
      </c>
      <c r="BM2" s="450"/>
      <c r="BN2" s="450"/>
      <c r="BO2" s="492"/>
      <c r="BP2" s="492"/>
      <c r="BQ2" s="497" t="s">
        <v>115</v>
      </c>
      <c r="BR2" s="497" t="s">
        <v>220</v>
      </c>
    </row>
    <row r="3" spans="1:72" s="11" customFormat="1" ht="32.25" customHeight="1" thickBot="1" x14ac:dyDescent="0.25">
      <c r="B3" s="153" t="s">
        <v>25</v>
      </c>
      <c r="C3" s="150" t="s">
        <v>26</v>
      </c>
      <c r="D3" s="151" t="s">
        <v>3</v>
      </c>
      <c r="E3" s="154" t="s">
        <v>218</v>
      </c>
      <c r="F3" s="152" t="s">
        <v>4</v>
      </c>
      <c r="G3" s="154" t="s">
        <v>218</v>
      </c>
      <c r="H3" s="155" t="s">
        <v>116</v>
      </c>
      <c r="I3" s="151" t="s">
        <v>3</v>
      </c>
      <c r="J3" s="154" t="s">
        <v>218</v>
      </c>
      <c r="K3" s="151" t="s">
        <v>4</v>
      </c>
      <c r="L3" s="154" t="s">
        <v>218</v>
      </c>
      <c r="M3" s="153" t="s">
        <v>116</v>
      </c>
      <c r="N3" s="196" t="s">
        <v>3</v>
      </c>
      <c r="O3" s="154" t="s">
        <v>218</v>
      </c>
      <c r="P3" s="151" t="s">
        <v>4</v>
      </c>
      <c r="Q3" s="154" t="s">
        <v>218</v>
      </c>
      <c r="R3" s="155" t="s">
        <v>116</v>
      </c>
      <c r="S3" s="151" t="s">
        <v>3</v>
      </c>
      <c r="T3" s="154" t="s">
        <v>218</v>
      </c>
      <c r="U3" s="151" t="s">
        <v>4</v>
      </c>
      <c r="V3" s="154" t="s">
        <v>218</v>
      </c>
      <c r="W3" s="155" t="s">
        <v>116</v>
      </c>
      <c r="X3" s="151" t="s">
        <v>3</v>
      </c>
      <c r="Y3" s="154" t="s">
        <v>218</v>
      </c>
      <c r="Z3" s="151" t="s">
        <v>4</v>
      </c>
      <c r="AA3" s="154" t="s">
        <v>218</v>
      </c>
      <c r="AB3" s="155" t="s">
        <v>116</v>
      </c>
      <c r="AC3" s="151" t="s">
        <v>3</v>
      </c>
      <c r="AD3" s="154" t="s">
        <v>218</v>
      </c>
      <c r="AE3" s="151" t="s">
        <v>4</v>
      </c>
      <c r="AF3" s="154" t="s">
        <v>218</v>
      </c>
      <c r="AG3" s="155" t="s">
        <v>116</v>
      </c>
      <c r="AH3" s="432" t="s">
        <v>3</v>
      </c>
      <c r="AI3" s="154" t="s">
        <v>218</v>
      </c>
      <c r="AJ3" s="433" t="s">
        <v>4</v>
      </c>
      <c r="AK3" s="154" t="s">
        <v>218</v>
      </c>
      <c r="AL3" s="155" t="s">
        <v>116</v>
      </c>
      <c r="AM3" s="151" t="s">
        <v>3</v>
      </c>
      <c r="AN3" s="154" t="s">
        <v>218</v>
      </c>
      <c r="AO3" s="151" t="s">
        <v>4</v>
      </c>
      <c r="AP3" s="154" t="s">
        <v>218</v>
      </c>
      <c r="AQ3" s="155" t="s">
        <v>116</v>
      </c>
      <c r="AR3" s="151" t="s">
        <v>3</v>
      </c>
      <c r="AS3" s="154" t="s">
        <v>218</v>
      </c>
      <c r="AT3" s="151" t="s">
        <v>4</v>
      </c>
      <c r="AU3" s="154" t="s">
        <v>218</v>
      </c>
      <c r="AV3" s="156" t="s">
        <v>116</v>
      </c>
      <c r="AW3" s="151" t="s">
        <v>3</v>
      </c>
      <c r="AX3" s="154" t="s">
        <v>218</v>
      </c>
      <c r="AY3" s="151" t="s">
        <v>4</v>
      </c>
      <c r="AZ3" s="154" t="s">
        <v>218</v>
      </c>
      <c r="BA3" s="156" t="s">
        <v>116</v>
      </c>
      <c r="BB3" s="151" t="s">
        <v>3</v>
      </c>
      <c r="BC3" s="154" t="s">
        <v>218</v>
      </c>
      <c r="BD3" s="151" t="s">
        <v>4</v>
      </c>
      <c r="BE3" s="154" t="s">
        <v>218</v>
      </c>
      <c r="BF3" s="156" t="s">
        <v>116</v>
      </c>
      <c r="BG3" s="151" t="s">
        <v>3</v>
      </c>
      <c r="BH3" s="154" t="s">
        <v>218</v>
      </c>
      <c r="BI3" s="152" t="s">
        <v>4</v>
      </c>
      <c r="BJ3" s="154" t="s">
        <v>218</v>
      </c>
      <c r="BK3" s="153" t="s">
        <v>116</v>
      </c>
      <c r="BL3" s="151" t="s">
        <v>3</v>
      </c>
      <c r="BM3" s="154" t="s">
        <v>218</v>
      </c>
      <c r="BN3" s="152" t="s">
        <v>4</v>
      </c>
      <c r="BO3" s="154" t="s">
        <v>218</v>
      </c>
      <c r="BP3" s="155" t="s">
        <v>116</v>
      </c>
      <c r="BQ3" s="498"/>
      <c r="BR3" s="498"/>
    </row>
    <row r="4" spans="1:72" ht="12.75" customHeight="1" x14ac:dyDescent="0.2">
      <c r="A4" s="38" t="s">
        <v>63</v>
      </c>
      <c r="B4" s="197" t="s">
        <v>165</v>
      </c>
      <c r="C4" s="41" t="s">
        <v>32</v>
      </c>
      <c r="D4" s="264">
        <v>0</v>
      </c>
      <c r="E4" s="142">
        <f>IFERROR(D4/H4,0)</f>
        <v>0</v>
      </c>
      <c r="F4" s="269">
        <v>1</v>
      </c>
      <c r="G4" s="142">
        <f>IFERROR(F4/H4,0)</f>
        <v>1</v>
      </c>
      <c r="H4" s="272">
        <f>SUM(D4,F4)</f>
        <v>1</v>
      </c>
      <c r="I4" s="136">
        <v>0</v>
      </c>
      <c r="J4" s="142">
        <f t="shared" ref="J4:J45" si="0">IFERROR(I4/M4,0)</f>
        <v>0</v>
      </c>
      <c r="K4" s="137">
        <v>1</v>
      </c>
      <c r="L4" s="189">
        <f t="shared" ref="L4:L45" si="1">IFERROR(K4/M4,0)</f>
        <v>1</v>
      </c>
      <c r="M4" s="148">
        <f>SUM(I4,K4)</f>
        <v>1</v>
      </c>
      <c r="N4" s="269">
        <v>0</v>
      </c>
      <c r="O4" s="142">
        <f t="shared" ref="O4:O45" si="2">IFERROR(N4/R4,0)</f>
        <v>0</v>
      </c>
      <c r="P4" s="269">
        <v>1</v>
      </c>
      <c r="Q4" s="189">
        <f t="shared" ref="Q4:Q45" si="3">IFERROR(P4/R4,0)</f>
        <v>1</v>
      </c>
      <c r="R4" s="272">
        <f>SUM(N4,P4)</f>
        <v>1</v>
      </c>
      <c r="S4" s="136">
        <v>1</v>
      </c>
      <c r="T4" s="142">
        <f t="shared" ref="T4:T45" si="4">IFERROR(S4/W4,0)</f>
        <v>0.5</v>
      </c>
      <c r="U4" s="137">
        <v>1</v>
      </c>
      <c r="V4" s="189">
        <f t="shared" ref="V4:V45" si="5">IFERROR(U4/W4,0)</f>
        <v>0.5</v>
      </c>
      <c r="W4" s="148">
        <f>SUM(S4,U4)</f>
        <v>2</v>
      </c>
      <c r="X4" s="264">
        <v>1</v>
      </c>
      <c r="Y4" s="142">
        <f t="shared" ref="Y4:Y45" si="6">IFERROR(X4/AB4,0)</f>
        <v>0.5</v>
      </c>
      <c r="Z4" s="269">
        <v>1</v>
      </c>
      <c r="AA4" s="189">
        <f t="shared" ref="AA4:AA45" si="7">IFERROR(Z4/AB4,0)</f>
        <v>0.5</v>
      </c>
      <c r="AB4" s="148">
        <f>SUM(X4,Z4)</f>
        <v>2</v>
      </c>
      <c r="AC4" s="136">
        <v>1</v>
      </c>
      <c r="AD4" s="142">
        <f>IFERROR(AC4/AG4,0)</f>
        <v>0.5</v>
      </c>
      <c r="AE4" s="137">
        <v>1</v>
      </c>
      <c r="AF4" s="189">
        <f>IFERROR(AE4/AG4,0)</f>
        <v>0.5</v>
      </c>
      <c r="AG4" s="148">
        <f>SUM(AC4,AE4)</f>
        <v>2</v>
      </c>
      <c r="AH4" s="265">
        <v>1</v>
      </c>
      <c r="AI4" s="142">
        <f>IFERROR(AH4/AL4,0)</f>
        <v>0.5</v>
      </c>
      <c r="AJ4" s="265">
        <v>1</v>
      </c>
      <c r="AK4" s="142">
        <f>IFERROR(AJ4/AL4,0)</f>
        <v>0.5</v>
      </c>
      <c r="AL4" s="148">
        <f>SUM(AH4,AJ4)</f>
        <v>2</v>
      </c>
      <c r="AM4" s="136">
        <v>1</v>
      </c>
      <c r="AN4" s="142">
        <f>IF(AQ4=0,0,AM4/AQ4)</f>
        <v>0.5</v>
      </c>
      <c r="AO4" s="137">
        <v>1</v>
      </c>
      <c r="AP4" s="142">
        <f>IF(AQ4=0,0,AO4/AQ4)</f>
        <v>0.5</v>
      </c>
      <c r="AQ4" s="148">
        <f t="shared" ref="AQ4:AQ45" si="8">SUM(AM4,AO4)</f>
        <v>2</v>
      </c>
      <c r="AR4" s="264">
        <v>0</v>
      </c>
      <c r="AS4" s="142">
        <f>IF(AV4=0,0,AR4/AV4)</f>
        <v>0</v>
      </c>
      <c r="AT4" s="269">
        <v>1</v>
      </c>
      <c r="AU4" s="142">
        <f>IF(AV4=0,0,AT4/AV4)</f>
        <v>1</v>
      </c>
      <c r="AV4" s="148">
        <f>SUM(AR4,AT4)</f>
        <v>1</v>
      </c>
      <c r="AW4" s="136">
        <v>0</v>
      </c>
      <c r="AX4" s="142">
        <f>IF(BA4=0,0,AW4/BA4)</f>
        <v>0</v>
      </c>
      <c r="AY4" s="137">
        <v>1</v>
      </c>
      <c r="AZ4" s="142">
        <f>IF(BA4=0,0,AY4/BA4)</f>
        <v>1</v>
      </c>
      <c r="BA4" s="148">
        <f t="shared" ref="BA4:BA45" si="9">SUM(AW4,AY4)</f>
        <v>1</v>
      </c>
      <c r="BB4" s="264">
        <v>0</v>
      </c>
      <c r="BC4" s="142">
        <f>IFERROR(BB4/BF4,0)</f>
        <v>0</v>
      </c>
      <c r="BD4" s="269">
        <v>1</v>
      </c>
      <c r="BE4" s="142">
        <f>IFERROR(BD4/BF4,0)</f>
        <v>1</v>
      </c>
      <c r="BF4" s="148">
        <f t="shared" ref="BF4:BF45" si="10">SUM(BB4,BD4)</f>
        <v>1</v>
      </c>
      <c r="BG4" s="136"/>
      <c r="BH4" s="142">
        <f>IFERROR(BG4/BK4,0)</f>
        <v>0</v>
      </c>
      <c r="BI4" s="137"/>
      <c r="BJ4" s="142">
        <f>IFERROR(BI4/BK4,0)</f>
        <v>0</v>
      </c>
      <c r="BK4" s="148">
        <f>SUM(BG4,BI4)</f>
        <v>0</v>
      </c>
      <c r="BL4" s="136"/>
      <c r="BM4" s="142">
        <f>IFERROR(BL4/BP4,0)</f>
        <v>0</v>
      </c>
      <c r="BN4" s="137"/>
      <c r="BO4" s="142">
        <f>IFERROR(BN4/BP4,0)</f>
        <v>0</v>
      </c>
      <c r="BP4" s="148">
        <f>SUM(BL4,BN4)</f>
        <v>0</v>
      </c>
      <c r="BQ4" s="84">
        <f>BF4-BA4</f>
        <v>0</v>
      </c>
      <c r="BR4" s="229">
        <f>BF4-M4</f>
        <v>0</v>
      </c>
    </row>
    <row r="5" spans="1:72" s="79" customFormat="1" ht="12.75" customHeight="1" x14ac:dyDescent="0.2">
      <c r="A5" s="221"/>
      <c r="B5" s="222" t="s">
        <v>165</v>
      </c>
      <c r="C5" s="42" t="s">
        <v>118</v>
      </c>
      <c r="D5" s="265">
        <v>0</v>
      </c>
      <c r="E5" s="143">
        <f t="shared" ref="E5:E27" si="11">IFERROR(D5/H5,0)</f>
        <v>0</v>
      </c>
      <c r="F5" s="270">
        <v>0</v>
      </c>
      <c r="G5" s="143">
        <f t="shared" ref="G5:G28" si="12">IFERROR(F5/H5,0)</f>
        <v>0</v>
      </c>
      <c r="H5" s="273">
        <f>SUM(D5,F5)</f>
        <v>0</v>
      </c>
      <c r="I5" s="224">
        <v>0</v>
      </c>
      <c r="J5" s="225">
        <f t="shared" si="0"/>
        <v>0</v>
      </c>
      <c r="K5" s="226">
        <v>0</v>
      </c>
      <c r="L5" s="227">
        <f t="shared" si="1"/>
        <v>0</v>
      </c>
      <c r="M5" s="149">
        <f t="shared" ref="M5:M45" si="13">SUM(I5,K5)</f>
        <v>0</v>
      </c>
      <c r="N5" s="265">
        <v>0</v>
      </c>
      <c r="O5" s="225">
        <f t="shared" si="2"/>
        <v>0</v>
      </c>
      <c r="P5" s="300">
        <v>0</v>
      </c>
      <c r="Q5" s="227">
        <f t="shared" si="3"/>
        <v>0</v>
      </c>
      <c r="R5" s="274">
        <f t="shared" ref="R5:R45" si="14">SUM(N5,P5)</f>
        <v>0</v>
      </c>
      <c r="S5" s="224">
        <v>0</v>
      </c>
      <c r="T5" s="225">
        <f t="shared" si="4"/>
        <v>0</v>
      </c>
      <c r="U5" s="226">
        <v>0</v>
      </c>
      <c r="V5" s="227">
        <f t="shared" si="5"/>
        <v>0</v>
      </c>
      <c r="W5" s="149">
        <f t="shared" ref="W5:W45" si="15">SUM(S5,U5)</f>
        <v>0</v>
      </c>
      <c r="X5" s="265">
        <v>0</v>
      </c>
      <c r="Y5" s="225">
        <f t="shared" si="6"/>
        <v>0</v>
      </c>
      <c r="Z5" s="300">
        <v>0</v>
      </c>
      <c r="AA5" s="227">
        <f t="shared" si="7"/>
        <v>0</v>
      </c>
      <c r="AB5" s="149">
        <f t="shared" ref="AB5:AB45" si="16">SUM(X5,Z5)</f>
        <v>0</v>
      </c>
      <c r="AC5" s="224">
        <v>0</v>
      </c>
      <c r="AD5" s="225">
        <f t="shared" ref="AD5" si="17">IFERROR(AC5/AG5,0)</f>
        <v>0</v>
      </c>
      <c r="AE5" s="226">
        <v>0</v>
      </c>
      <c r="AF5" s="227">
        <f>IFERROR(AE5/AG5,0)</f>
        <v>0</v>
      </c>
      <c r="AG5" s="149">
        <f t="shared" ref="AG5:AG45" si="18">SUM(AC5,AE5)</f>
        <v>0</v>
      </c>
      <c r="AH5" s="266">
        <v>0</v>
      </c>
      <c r="AI5" s="225">
        <f t="shared" ref="AI5" si="19">IFERROR(AH5/AL5,0)</f>
        <v>0</v>
      </c>
      <c r="AJ5" s="266">
        <v>0</v>
      </c>
      <c r="AK5" s="225">
        <f>IFERROR(AJ5/AL5,0)</f>
        <v>0</v>
      </c>
      <c r="AL5" s="149">
        <f t="shared" ref="AL5:AL45" si="20">SUM(AH5,AJ5)</f>
        <v>0</v>
      </c>
      <c r="AM5" s="224">
        <v>0</v>
      </c>
      <c r="AN5" s="225">
        <f t="shared" ref="AN5" si="21">IFERROR(AM5/AQ5,0)</f>
        <v>0</v>
      </c>
      <c r="AO5" s="226">
        <v>0</v>
      </c>
      <c r="AP5" s="225">
        <f>IFERROR(AO5/AQ5,0)</f>
        <v>0</v>
      </c>
      <c r="AQ5" s="149">
        <f t="shared" si="8"/>
        <v>0</v>
      </c>
      <c r="AR5" s="265">
        <v>0</v>
      </c>
      <c r="AS5" s="225">
        <f t="shared" ref="AS5:AS45" si="22">IF(AV5=0,0,AR5/AV5)</f>
        <v>0</v>
      </c>
      <c r="AT5" s="300">
        <v>0</v>
      </c>
      <c r="AU5" s="225">
        <f>IFERROR(AT5/AV5,0)</f>
        <v>0</v>
      </c>
      <c r="AV5" s="149">
        <f t="shared" ref="AV5:AV45" si="23">SUM(AR5,AT5)</f>
        <v>0</v>
      </c>
      <c r="AW5" s="224">
        <v>0</v>
      </c>
      <c r="AX5" s="225">
        <f t="shared" ref="AX5" si="24">IFERROR(AW5/BA5,0)</f>
        <v>0</v>
      </c>
      <c r="AY5" s="226">
        <v>0</v>
      </c>
      <c r="AZ5" s="225">
        <f>IFERROR(AY5/BA5,0)</f>
        <v>0</v>
      </c>
      <c r="BA5" s="149">
        <f t="shared" si="9"/>
        <v>0</v>
      </c>
      <c r="BB5" s="265">
        <v>0</v>
      </c>
      <c r="BC5" s="225">
        <f t="shared" ref="BC5:BC45" si="25">IFERROR(BB5/BF5,0)</f>
        <v>0</v>
      </c>
      <c r="BD5" s="300">
        <v>0</v>
      </c>
      <c r="BE5" s="225">
        <f>IFERROR(BD5/BF5,0)</f>
        <v>0</v>
      </c>
      <c r="BF5" s="149">
        <f t="shared" si="10"/>
        <v>0</v>
      </c>
      <c r="BG5" s="224"/>
      <c r="BH5" s="225">
        <f>IFERROR(BG5/BK5,0)</f>
        <v>0</v>
      </c>
      <c r="BI5" s="226"/>
      <c r="BJ5" s="225">
        <f>IFERROR(BI5/BK5,0)</f>
        <v>0</v>
      </c>
      <c r="BK5" s="228">
        <f t="shared" ref="BK5:BK45" si="26">SUM(BG5,BI5)</f>
        <v>0</v>
      </c>
      <c r="BL5" s="224"/>
      <c r="BM5" s="143">
        <f t="shared" ref="BM5:BM45" si="27">IFERROR(BL5/BP5,0)</f>
        <v>0</v>
      </c>
      <c r="BN5" s="74"/>
      <c r="BO5" s="143">
        <f t="shared" ref="BO5:BO45" si="28">IFERROR(BN5/BP5,0)</f>
        <v>0</v>
      </c>
      <c r="BP5" s="228">
        <f>SUM(BL5,BN5)</f>
        <v>0</v>
      </c>
      <c r="BQ5" s="84">
        <f t="shared" ref="BQ5:BQ45" si="29">BF5-BA5</f>
        <v>0</v>
      </c>
      <c r="BR5" s="229">
        <f t="shared" ref="BR5:BR45" si="30">BF5-M5</f>
        <v>0</v>
      </c>
    </row>
    <row r="6" spans="1:72" x14ac:dyDescent="0.2">
      <c r="A6" s="39" t="s">
        <v>64</v>
      </c>
      <c r="B6" s="198" t="s">
        <v>166</v>
      </c>
      <c r="C6" s="42" t="s">
        <v>32</v>
      </c>
      <c r="D6" s="266">
        <v>12</v>
      </c>
      <c r="E6" s="143">
        <f t="shared" si="11"/>
        <v>0.63157894736842102</v>
      </c>
      <c r="F6" s="270">
        <v>7</v>
      </c>
      <c r="G6" s="143">
        <f t="shared" si="12"/>
        <v>0.36842105263157893</v>
      </c>
      <c r="H6" s="274">
        <f t="shared" ref="H6:H28" si="31">SUM(D6,F6)</f>
        <v>19</v>
      </c>
      <c r="I6" s="75">
        <v>11</v>
      </c>
      <c r="J6" s="143">
        <f t="shared" si="0"/>
        <v>0.91666666666666663</v>
      </c>
      <c r="K6" s="74">
        <v>1</v>
      </c>
      <c r="L6" s="190">
        <f t="shared" si="1"/>
        <v>8.3333333333333329E-2</v>
      </c>
      <c r="M6" s="149">
        <f t="shared" si="13"/>
        <v>12</v>
      </c>
      <c r="N6" s="266">
        <v>11</v>
      </c>
      <c r="O6" s="143">
        <f t="shared" si="2"/>
        <v>0.91666666666666663</v>
      </c>
      <c r="P6" s="270">
        <v>1</v>
      </c>
      <c r="Q6" s="190">
        <f t="shared" si="3"/>
        <v>8.3333333333333329E-2</v>
      </c>
      <c r="R6" s="274">
        <f t="shared" si="14"/>
        <v>12</v>
      </c>
      <c r="S6" s="75">
        <v>12</v>
      </c>
      <c r="T6" s="143">
        <f t="shared" si="4"/>
        <v>0.92307692307692313</v>
      </c>
      <c r="U6" s="74">
        <v>1</v>
      </c>
      <c r="V6" s="190">
        <f t="shared" si="5"/>
        <v>7.6923076923076927E-2</v>
      </c>
      <c r="W6" s="149">
        <f t="shared" si="15"/>
        <v>13</v>
      </c>
      <c r="X6" s="266">
        <v>13</v>
      </c>
      <c r="Y6" s="143">
        <f t="shared" si="6"/>
        <v>0.9285714285714286</v>
      </c>
      <c r="Z6" s="270">
        <v>1</v>
      </c>
      <c r="AA6" s="190">
        <f t="shared" si="7"/>
        <v>7.1428571428571425E-2</v>
      </c>
      <c r="AB6" s="149">
        <f t="shared" si="16"/>
        <v>14</v>
      </c>
      <c r="AC6" s="75">
        <v>15</v>
      </c>
      <c r="AD6" s="143">
        <f t="shared" ref="AD6:AD45" si="32">IFERROR(AC6/AG6,0)</f>
        <v>0.9375</v>
      </c>
      <c r="AE6" s="74">
        <v>1</v>
      </c>
      <c r="AF6" s="190">
        <f t="shared" ref="AF6:AF45" si="33">IFERROR(AE6/AG6,0)</f>
        <v>6.25E-2</v>
      </c>
      <c r="AG6" s="149">
        <f t="shared" si="18"/>
        <v>16</v>
      </c>
      <c r="AH6" s="266">
        <v>16</v>
      </c>
      <c r="AI6" s="143">
        <f t="shared" ref="AI6:AI45" si="34">IFERROR(AH6/AL6,0)</f>
        <v>0.84210526315789469</v>
      </c>
      <c r="AJ6" s="266">
        <v>3</v>
      </c>
      <c r="AK6" s="143">
        <f t="shared" ref="AK6:AK45" si="35">IFERROR(AJ6/AL6,0)</f>
        <v>0.15789473684210525</v>
      </c>
      <c r="AL6" s="149">
        <f t="shared" si="20"/>
        <v>19</v>
      </c>
      <c r="AM6" s="75">
        <v>17</v>
      </c>
      <c r="AN6" s="143">
        <f>IF(AQ6=0,0,AM6/AQ6)</f>
        <v>0.85</v>
      </c>
      <c r="AO6" s="74">
        <v>3</v>
      </c>
      <c r="AP6" s="143">
        <f>IF(AQ6=0,0,AO6/AQ6)</f>
        <v>0.15</v>
      </c>
      <c r="AQ6" s="149">
        <f t="shared" si="8"/>
        <v>20</v>
      </c>
      <c r="AR6" s="266">
        <v>16</v>
      </c>
      <c r="AS6" s="143">
        <f t="shared" si="22"/>
        <v>0.84210526315789469</v>
      </c>
      <c r="AT6" s="270">
        <v>3</v>
      </c>
      <c r="AU6" s="143">
        <f t="shared" ref="AU6:AU45" si="36">IF(AV6=0,0,AT6/AV6)</f>
        <v>0.15789473684210525</v>
      </c>
      <c r="AV6" s="149">
        <f t="shared" si="23"/>
        <v>19</v>
      </c>
      <c r="AW6" s="75">
        <v>16</v>
      </c>
      <c r="AX6" s="143">
        <f>IF(BA6=0,0,AW6/BA6)</f>
        <v>0.8</v>
      </c>
      <c r="AY6" s="74">
        <v>4</v>
      </c>
      <c r="AZ6" s="143">
        <f t="shared" ref="AZ6:AZ45" si="37">IF(BA6=0,0,AY6/BA6)</f>
        <v>0.2</v>
      </c>
      <c r="BA6" s="149">
        <f t="shared" si="9"/>
        <v>20</v>
      </c>
      <c r="BB6" s="266">
        <v>17</v>
      </c>
      <c r="BC6" s="143">
        <f t="shared" si="25"/>
        <v>0.80952380952380953</v>
      </c>
      <c r="BD6" s="270">
        <v>4</v>
      </c>
      <c r="BE6" s="143">
        <f t="shared" ref="BE6:BE45" si="38">IFERROR(BD6/BF6,0)</f>
        <v>0.19047619047619047</v>
      </c>
      <c r="BF6" s="149">
        <f t="shared" si="10"/>
        <v>21</v>
      </c>
      <c r="BG6" s="75"/>
      <c r="BH6" s="143">
        <f>IFERROR(BG6/BK6,0)</f>
        <v>0</v>
      </c>
      <c r="BI6" s="74"/>
      <c r="BJ6" s="143">
        <f>IFERROR(BI6/BK6,0)</f>
        <v>0</v>
      </c>
      <c r="BK6" s="149">
        <f t="shared" si="26"/>
        <v>0</v>
      </c>
      <c r="BL6" s="75"/>
      <c r="BM6" s="143">
        <f t="shared" si="27"/>
        <v>0</v>
      </c>
      <c r="BN6" s="74"/>
      <c r="BO6" s="143">
        <f t="shared" si="28"/>
        <v>0</v>
      </c>
      <c r="BP6" s="149">
        <f t="shared" ref="BP6:BP45" si="39">SUM(BL6,BN6)</f>
        <v>0</v>
      </c>
      <c r="BQ6" s="84">
        <f t="shared" si="29"/>
        <v>1</v>
      </c>
      <c r="BR6" s="229">
        <f t="shared" si="30"/>
        <v>9</v>
      </c>
    </row>
    <row r="7" spans="1:72" s="79" customFormat="1" x14ac:dyDescent="0.2">
      <c r="A7" s="39"/>
      <c r="B7" s="198" t="s">
        <v>166</v>
      </c>
      <c r="C7" s="42" t="s">
        <v>118</v>
      </c>
      <c r="D7" s="266">
        <v>2</v>
      </c>
      <c r="E7" s="143">
        <f t="shared" si="11"/>
        <v>0.66666666666666663</v>
      </c>
      <c r="F7" s="270">
        <v>1</v>
      </c>
      <c r="G7" s="143">
        <f t="shared" si="12"/>
        <v>0.33333333333333331</v>
      </c>
      <c r="H7" s="274">
        <f t="shared" si="31"/>
        <v>3</v>
      </c>
      <c r="I7" s="75">
        <v>2</v>
      </c>
      <c r="J7" s="143">
        <f t="shared" si="0"/>
        <v>0.66666666666666663</v>
      </c>
      <c r="K7" s="74">
        <v>1</v>
      </c>
      <c r="L7" s="190">
        <f t="shared" si="1"/>
        <v>0.33333333333333331</v>
      </c>
      <c r="M7" s="149">
        <f t="shared" si="13"/>
        <v>3</v>
      </c>
      <c r="N7" s="266">
        <v>2</v>
      </c>
      <c r="O7" s="143">
        <f t="shared" si="2"/>
        <v>0.66666666666666663</v>
      </c>
      <c r="P7" s="270">
        <v>1</v>
      </c>
      <c r="Q7" s="190">
        <f t="shared" si="3"/>
        <v>0.33333333333333331</v>
      </c>
      <c r="R7" s="274">
        <f t="shared" si="14"/>
        <v>3</v>
      </c>
      <c r="S7" s="75">
        <v>2</v>
      </c>
      <c r="T7" s="143">
        <f t="shared" si="4"/>
        <v>0.66666666666666663</v>
      </c>
      <c r="U7" s="74">
        <v>1</v>
      </c>
      <c r="V7" s="190">
        <f t="shared" si="5"/>
        <v>0.33333333333333331</v>
      </c>
      <c r="W7" s="149">
        <f t="shared" si="15"/>
        <v>3</v>
      </c>
      <c r="X7" s="266">
        <v>2</v>
      </c>
      <c r="Y7" s="143">
        <f t="shared" si="6"/>
        <v>0.66666666666666663</v>
      </c>
      <c r="Z7" s="270">
        <v>1</v>
      </c>
      <c r="AA7" s="190">
        <f t="shared" si="7"/>
        <v>0.33333333333333331</v>
      </c>
      <c r="AB7" s="149">
        <f t="shared" si="16"/>
        <v>3</v>
      </c>
      <c r="AC7" s="75">
        <v>2</v>
      </c>
      <c r="AD7" s="143">
        <f t="shared" si="32"/>
        <v>0.66666666666666663</v>
      </c>
      <c r="AE7" s="74">
        <v>1</v>
      </c>
      <c r="AF7" s="190">
        <f t="shared" si="33"/>
        <v>0.33333333333333331</v>
      </c>
      <c r="AG7" s="149">
        <f t="shared" si="18"/>
        <v>3</v>
      </c>
      <c r="AH7" s="266">
        <v>1</v>
      </c>
      <c r="AI7" s="143">
        <f t="shared" si="34"/>
        <v>0.5</v>
      </c>
      <c r="AJ7" s="266">
        <v>1</v>
      </c>
      <c r="AK7" s="190">
        <f t="shared" si="35"/>
        <v>0.5</v>
      </c>
      <c r="AL7" s="149">
        <f t="shared" si="20"/>
        <v>2</v>
      </c>
      <c r="AM7" s="75">
        <v>1</v>
      </c>
      <c r="AN7" s="143">
        <f>IF(AQ7=0,0,AM7/AQ7)</f>
        <v>1</v>
      </c>
      <c r="AO7" s="74">
        <v>0</v>
      </c>
      <c r="AP7" s="143">
        <f t="shared" ref="AP7:AP45" si="40">IF(AQ7=0,0,AO7/AQ7)</f>
        <v>0</v>
      </c>
      <c r="AQ7" s="149">
        <f t="shared" si="8"/>
        <v>1</v>
      </c>
      <c r="AR7" s="266">
        <v>1</v>
      </c>
      <c r="AS7" s="143">
        <f t="shared" si="22"/>
        <v>1</v>
      </c>
      <c r="AT7" s="270">
        <v>0</v>
      </c>
      <c r="AU7" s="190">
        <f t="shared" si="36"/>
        <v>0</v>
      </c>
      <c r="AV7" s="149">
        <f t="shared" si="23"/>
        <v>1</v>
      </c>
      <c r="AW7" s="75">
        <v>1</v>
      </c>
      <c r="AX7" s="143">
        <f t="shared" ref="AX7:AX45" si="41">IF(BA7=0,0,AW7/BA7)</f>
        <v>1</v>
      </c>
      <c r="AY7" s="74">
        <v>0</v>
      </c>
      <c r="AZ7" s="190">
        <f t="shared" si="37"/>
        <v>0</v>
      </c>
      <c r="BA7" s="149">
        <f t="shared" si="9"/>
        <v>1</v>
      </c>
      <c r="BB7" s="266">
        <v>1</v>
      </c>
      <c r="BC7" s="143">
        <f t="shared" si="25"/>
        <v>1</v>
      </c>
      <c r="BD7" s="270">
        <v>0</v>
      </c>
      <c r="BE7" s="190">
        <f t="shared" si="38"/>
        <v>0</v>
      </c>
      <c r="BF7" s="149">
        <f t="shared" si="10"/>
        <v>1</v>
      </c>
      <c r="BG7" s="75"/>
      <c r="BH7" s="143">
        <f t="shared" ref="BH7:BH45" si="42">IFERROR(BG7/BK7,0)</f>
        <v>0</v>
      </c>
      <c r="BI7" s="74"/>
      <c r="BJ7" s="190">
        <f t="shared" ref="BJ7:BJ45" si="43">IFERROR(BI7/BK7,0)</f>
        <v>0</v>
      </c>
      <c r="BK7" s="149">
        <f t="shared" si="26"/>
        <v>0</v>
      </c>
      <c r="BL7" s="75"/>
      <c r="BM7" s="143">
        <f t="shared" si="27"/>
        <v>0</v>
      </c>
      <c r="BN7" s="74"/>
      <c r="BO7" s="143">
        <f t="shared" si="28"/>
        <v>0</v>
      </c>
      <c r="BP7" s="149">
        <f t="shared" si="39"/>
        <v>0</v>
      </c>
      <c r="BQ7" s="84">
        <f t="shared" si="29"/>
        <v>0</v>
      </c>
      <c r="BR7" s="229">
        <f t="shared" si="30"/>
        <v>-2</v>
      </c>
    </row>
    <row r="8" spans="1:72" x14ac:dyDescent="0.2">
      <c r="A8" s="39" t="s">
        <v>65</v>
      </c>
      <c r="B8" s="198" t="s">
        <v>167</v>
      </c>
      <c r="C8" s="42" t="s">
        <v>32</v>
      </c>
      <c r="D8" s="266">
        <v>0</v>
      </c>
      <c r="E8" s="143">
        <f t="shared" si="11"/>
        <v>0</v>
      </c>
      <c r="F8" s="270">
        <v>0</v>
      </c>
      <c r="G8" s="143">
        <f t="shared" si="12"/>
        <v>0</v>
      </c>
      <c r="H8" s="274">
        <f t="shared" si="31"/>
        <v>0</v>
      </c>
      <c r="I8" s="75">
        <v>0</v>
      </c>
      <c r="J8" s="143">
        <f t="shared" si="0"/>
        <v>0</v>
      </c>
      <c r="K8" s="74">
        <v>2</v>
      </c>
      <c r="L8" s="190">
        <f t="shared" si="1"/>
        <v>1</v>
      </c>
      <c r="M8" s="149">
        <f t="shared" si="13"/>
        <v>2</v>
      </c>
      <c r="N8" s="266">
        <v>0</v>
      </c>
      <c r="O8" s="143">
        <f t="shared" si="2"/>
        <v>0</v>
      </c>
      <c r="P8" s="270">
        <v>4</v>
      </c>
      <c r="Q8" s="190">
        <f t="shared" si="3"/>
        <v>1</v>
      </c>
      <c r="R8" s="274">
        <f t="shared" si="14"/>
        <v>4</v>
      </c>
      <c r="S8" s="75">
        <v>0</v>
      </c>
      <c r="T8" s="143">
        <f t="shared" si="4"/>
        <v>0</v>
      </c>
      <c r="U8" s="74">
        <v>4</v>
      </c>
      <c r="V8" s="190">
        <f t="shared" si="5"/>
        <v>1</v>
      </c>
      <c r="W8" s="149">
        <f t="shared" si="15"/>
        <v>4</v>
      </c>
      <c r="X8" s="266">
        <v>0</v>
      </c>
      <c r="Y8" s="143">
        <f t="shared" si="6"/>
        <v>0</v>
      </c>
      <c r="Z8" s="270">
        <v>4</v>
      </c>
      <c r="AA8" s="190">
        <f t="shared" si="7"/>
        <v>1</v>
      </c>
      <c r="AB8" s="149">
        <f t="shared" si="16"/>
        <v>4</v>
      </c>
      <c r="AC8" s="75">
        <v>0</v>
      </c>
      <c r="AD8" s="143">
        <f t="shared" si="32"/>
        <v>0</v>
      </c>
      <c r="AE8" s="74">
        <v>4</v>
      </c>
      <c r="AF8" s="190">
        <f t="shared" si="33"/>
        <v>1</v>
      </c>
      <c r="AG8" s="149">
        <f t="shared" si="18"/>
        <v>4</v>
      </c>
      <c r="AH8" s="266">
        <v>0</v>
      </c>
      <c r="AI8" s="143">
        <f>IFERROR(AH8/AL8,0)</f>
        <v>0</v>
      </c>
      <c r="AJ8" s="266">
        <v>4</v>
      </c>
      <c r="AK8" s="143">
        <f t="shared" si="35"/>
        <v>1</v>
      </c>
      <c r="AL8" s="149">
        <f t="shared" si="20"/>
        <v>4</v>
      </c>
      <c r="AM8" s="75">
        <v>0</v>
      </c>
      <c r="AN8" s="143">
        <f t="shared" ref="AN8:AN23" si="44">IF(AQ8=0,0,AM8/AQ8)</f>
        <v>0</v>
      </c>
      <c r="AO8" s="74">
        <v>4</v>
      </c>
      <c r="AP8" s="143">
        <f t="shared" si="40"/>
        <v>1</v>
      </c>
      <c r="AQ8" s="149">
        <f t="shared" si="8"/>
        <v>4</v>
      </c>
      <c r="AR8" s="266">
        <v>0</v>
      </c>
      <c r="AS8" s="143">
        <f t="shared" si="22"/>
        <v>0</v>
      </c>
      <c r="AT8" s="270">
        <v>4</v>
      </c>
      <c r="AU8" s="143">
        <f t="shared" si="36"/>
        <v>1</v>
      </c>
      <c r="AV8" s="149">
        <f t="shared" si="23"/>
        <v>4</v>
      </c>
      <c r="AW8" s="75">
        <v>0</v>
      </c>
      <c r="AX8" s="143">
        <f t="shared" si="41"/>
        <v>0</v>
      </c>
      <c r="AY8" s="74">
        <v>3</v>
      </c>
      <c r="AZ8" s="143">
        <f t="shared" si="37"/>
        <v>1</v>
      </c>
      <c r="BA8" s="149">
        <f t="shared" si="9"/>
        <v>3</v>
      </c>
      <c r="BB8" s="266">
        <v>0</v>
      </c>
      <c r="BC8" s="143">
        <f t="shared" si="25"/>
        <v>0</v>
      </c>
      <c r="BD8" s="270">
        <v>3</v>
      </c>
      <c r="BE8" s="143">
        <f t="shared" si="38"/>
        <v>1</v>
      </c>
      <c r="BF8" s="149">
        <f t="shared" si="10"/>
        <v>3</v>
      </c>
      <c r="BG8" s="75"/>
      <c r="BH8" s="143">
        <f t="shared" si="42"/>
        <v>0</v>
      </c>
      <c r="BI8" s="74"/>
      <c r="BJ8" s="143">
        <f t="shared" si="43"/>
        <v>0</v>
      </c>
      <c r="BK8" s="149">
        <f t="shared" si="26"/>
        <v>0</v>
      </c>
      <c r="BL8" s="75"/>
      <c r="BM8" s="143">
        <f t="shared" si="27"/>
        <v>0</v>
      </c>
      <c r="BN8" s="74"/>
      <c r="BO8" s="143">
        <f t="shared" si="28"/>
        <v>0</v>
      </c>
      <c r="BP8" s="149">
        <f t="shared" si="39"/>
        <v>0</v>
      </c>
      <c r="BQ8" s="84">
        <f t="shared" si="29"/>
        <v>0</v>
      </c>
      <c r="BR8" s="229">
        <f t="shared" si="30"/>
        <v>1</v>
      </c>
    </row>
    <row r="9" spans="1:72" s="79" customFormat="1" x14ac:dyDescent="0.2">
      <c r="A9" s="39"/>
      <c r="B9" s="198" t="s">
        <v>167</v>
      </c>
      <c r="C9" s="42" t="s">
        <v>118</v>
      </c>
      <c r="D9" s="266">
        <v>0</v>
      </c>
      <c r="E9" s="143">
        <f t="shared" si="11"/>
        <v>0</v>
      </c>
      <c r="F9" s="270">
        <v>0</v>
      </c>
      <c r="G9" s="143">
        <f t="shared" si="12"/>
        <v>0</v>
      </c>
      <c r="H9" s="274">
        <f t="shared" si="31"/>
        <v>0</v>
      </c>
      <c r="I9" s="75">
        <v>0</v>
      </c>
      <c r="J9" s="143">
        <f t="shared" si="0"/>
        <v>0</v>
      </c>
      <c r="K9" s="74">
        <v>0</v>
      </c>
      <c r="L9" s="190">
        <f t="shared" si="1"/>
        <v>0</v>
      </c>
      <c r="M9" s="149">
        <f t="shared" ref="M9" si="45">SUM(I9,K9)</f>
        <v>0</v>
      </c>
      <c r="N9" s="266">
        <v>0</v>
      </c>
      <c r="O9" s="143">
        <f t="shared" si="2"/>
        <v>0</v>
      </c>
      <c r="P9" s="270">
        <v>0</v>
      </c>
      <c r="Q9" s="190">
        <f t="shared" si="3"/>
        <v>0</v>
      </c>
      <c r="R9" s="274">
        <f t="shared" ref="R9" si="46">SUM(N9,P9)</f>
        <v>0</v>
      </c>
      <c r="S9" s="75">
        <v>0</v>
      </c>
      <c r="T9" s="143">
        <f t="shared" si="4"/>
        <v>0</v>
      </c>
      <c r="U9" s="74">
        <v>0</v>
      </c>
      <c r="V9" s="190">
        <f t="shared" si="5"/>
        <v>0</v>
      </c>
      <c r="W9" s="149">
        <f t="shared" ref="W9" si="47">SUM(S9,U9)</f>
        <v>0</v>
      </c>
      <c r="X9" s="266">
        <v>0</v>
      </c>
      <c r="Y9" s="143">
        <f t="shared" si="6"/>
        <v>0</v>
      </c>
      <c r="Z9" s="270">
        <v>0</v>
      </c>
      <c r="AA9" s="190">
        <f t="shared" si="7"/>
        <v>0</v>
      </c>
      <c r="AB9" s="149">
        <f t="shared" ref="AB9" si="48">SUM(X9,Z9)</f>
        <v>0</v>
      </c>
      <c r="AC9" s="75">
        <v>0</v>
      </c>
      <c r="AD9" s="143">
        <f t="shared" si="32"/>
        <v>0</v>
      </c>
      <c r="AE9" s="74">
        <v>0</v>
      </c>
      <c r="AF9" s="190">
        <f t="shared" si="33"/>
        <v>0</v>
      </c>
      <c r="AG9" s="149">
        <f t="shared" ref="AG9" si="49">SUM(AC9,AE9)</f>
        <v>0</v>
      </c>
      <c r="AH9" s="266">
        <v>0</v>
      </c>
      <c r="AI9" s="143">
        <f t="shared" si="34"/>
        <v>0</v>
      </c>
      <c r="AJ9" s="266">
        <v>0</v>
      </c>
      <c r="AK9" s="143">
        <f t="shared" si="35"/>
        <v>0</v>
      </c>
      <c r="AL9" s="149">
        <f t="shared" ref="AL9" si="50">SUM(AH9,AJ9)</f>
        <v>0</v>
      </c>
      <c r="AM9" s="75">
        <v>0</v>
      </c>
      <c r="AN9" s="143">
        <f t="shared" si="44"/>
        <v>0</v>
      </c>
      <c r="AO9" s="74">
        <v>0</v>
      </c>
      <c r="AP9" s="143">
        <f t="shared" si="40"/>
        <v>0</v>
      </c>
      <c r="AQ9" s="149">
        <f t="shared" si="8"/>
        <v>0</v>
      </c>
      <c r="AR9" s="266">
        <v>0</v>
      </c>
      <c r="AS9" s="143">
        <f t="shared" si="22"/>
        <v>0</v>
      </c>
      <c r="AT9" s="270">
        <v>0</v>
      </c>
      <c r="AU9" s="143">
        <f t="shared" si="36"/>
        <v>0</v>
      </c>
      <c r="AV9" s="149">
        <f t="shared" ref="AV9" si="51">SUM(AR9,AT9)</f>
        <v>0</v>
      </c>
      <c r="AW9" s="75">
        <v>0</v>
      </c>
      <c r="AX9" s="143">
        <f t="shared" si="41"/>
        <v>0</v>
      </c>
      <c r="AY9" s="74">
        <v>0</v>
      </c>
      <c r="AZ9" s="143">
        <f t="shared" si="37"/>
        <v>0</v>
      </c>
      <c r="BA9" s="149">
        <f t="shared" ref="BA9" si="52">SUM(AW9,AY9)</f>
        <v>0</v>
      </c>
      <c r="BB9" s="266">
        <v>0</v>
      </c>
      <c r="BC9" s="143">
        <f t="shared" si="25"/>
        <v>0</v>
      </c>
      <c r="BD9" s="270">
        <v>0</v>
      </c>
      <c r="BE9" s="143">
        <f t="shared" si="38"/>
        <v>0</v>
      </c>
      <c r="BF9" s="149">
        <f t="shared" ref="BF9" si="53">SUM(BB9,BD9)</f>
        <v>0</v>
      </c>
      <c r="BG9" s="75"/>
      <c r="BH9" s="143">
        <f t="shared" si="42"/>
        <v>0</v>
      </c>
      <c r="BI9" s="74"/>
      <c r="BJ9" s="143">
        <f t="shared" si="43"/>
        <v>0</v>
      </c>
      <c r="BK9" s="149">
        <f t="shared" ref="BK9" si="54">SUM(BG9,BI9)</f>
        <v>0</v>
      </c>
      <c r="BL9" s="75"/>
      <c r="BM9" s="143">
        <f t="shared" si="27"/>
        <v>0</v>
      </c>
      <c r="BN9" s="74"/>
      <c r="BO9" s="143">
        <f t="shared" si="28"/>
        <v>0</v>
      </c>
      <c r="BP9" s="149">
        <f t="shared" ref="BP9" si="55">SUM(BL9,BN9)</f>
        <v>0</v>
      </c>
      <c r="BQ9" s="84">
        <f t="shared" si="29"/>
        <v>0</v>
      </c>
      <c r="BR9" s="229">
        <f t="shared" si="30"/>
        <v>0</v>
      </c>
    </row>
    <row r="10" spans="1:72" x14ac:dyDescent="0.2">
      <c r="A10" s="39" t="s">
        <v>121</v>
      </c>
      <c r="B10" s="198" t="s">
        <v>168</v>
      </c>
      <c r="C10" s="42" t="s">
        <v>32</v>
      </c>
      <c r="D10" s="266">
        <v>32</v>
      </c>
      <c r="E10" s="143">
        <f t="shared" si="11"/>
        <v>0.47761194029850745</v>
      </c>
      <c r="F10" s="270">
        <v>35</v>
      </c>
      <c r="G10" s="143">
        <f t="shared" si="12"/>
        <v>0.52238805970149249</v>
      </c>
      <c r="H10" s="274">
        <f t="shared" si="31"/>
        <v>67</v>
      </c>
      <c r="I10" s="75">
        <v>29</v>
      </c>
      <c r="J10" s="143">
        <f t="shared" si="0"/>
        <v>0.47540983606557374</v>
      </c>
      <c r="K10" s="74">
        <v>32</v>
      </c>
      <c r="L10" s="190">
        <f t="shared" si="1"/>
        <v>0.52459016393442626</v>
      </c>
      <c r="M10" s="149">
        <f t="shared" si="13"/>
        <v>61</v>
      </c>
      <c r="N10" s="266">
        <v>30</v>
      </c>
      <c r="O10" s="143">
        <f t="shared" si="2"/>
        <v>0.5</v>
      </c>
      <c r="P10" s="270">
        <v>30</v>
      </c>
      <c r="Q10" s="190">
        <f t="shared" si="3"/>
        <v>0.5</v>
      </c>
      <c r="R10" s="274">
        <f t="shared" si="14"/>
        <v>60</v>
      </c>
      <c r="S10" s="75">
        <v>34</v>
      </c>
      <c r="T10" s="143">
        <f t="shared" si="4"/>
        <v>0.53125</v>
      </c>
      <c r="U10" s="74">
        <v>30</v>
      </c>
      <c r="V10" s="190">
        <f t="shared" si="5"/>
        <v>0.46875</v>
      </c>
      <c r="W10" s="149">
        <f t="shared" si="15"/>
        <v>64</v>
      </c>
      <c r="X10" s="266">
        <v>41</v>
      </c>
      <c r="Y10" s="143">
        <f t="shared" si="6"/>
        <v>0.53947368421052633</v>
      </c>
      <c r="Z10" s="270">
        <v>35</v>
      </c>
      <c r="AA10" s="190">
        <f t="shared" si="7"/>
        <v>0.46052631578947367</v>
      </c>
      <c r="AB10" s="149">
        <f t="shared" si="16"/>
        <v>76</v>
      </c>
      <c r="AC10" s="75">
        <v>42</v>
      </c>
      <c r="AD10" s="143">
        <f t="shared" si="32"/>
        <v>0.56000000000000005</v>
      </c>
      <c r="AE10" s="74">
        <v>33</v>
      </c>
      <c r="AF10" s="190">
        <f t="shared" si="33"/>
        <v>0.44</v>
      </c>
      <c r="AG10" s="149">
        <f t="shared" si="18"/>
        <v>75</v>
      </c>
      <c r="AH10" s="266">
        <v>46</v>
      </c>
      <c r="AI10" s="143">
        <f t="shared" si="34"/>
        <v>0.58974358974358976</v>
      </c>
      <c r="AJ10" s="266">
        <v>32</v>
      </c>
      <c r="AK10" s="143">
        <f t="shared" si="35"/>
        <v>0.41025641025641024</v>
      </c>
      <c r="AL10" s="149">
        <f t="shared" si="20"/>
        <v>78</v>
      </c>
      <c r="AM10" s="75">
        <v>49</v>
      </c>
      <c r="AN10" s="143">
        <f t="shared" si="44"/>
        <v>0.61250000000000004</v>
      </c>
      <c r="AO10" s="74">
        <v>31</v>
      </c>
      <c r="AP10" s="143">
        <f t="shared" si="40"/>
        <v>0.38750000000000001</v>
      </c>
      <c r="AQ10" s="149">
        <f t="shared" si="8"/>
        <v>80</v>
      </c>
      <c r="AR10" s="266">
        <v>48</v>
      </c>
      <c r="AS10" s="143">
        <f t="shared" si="22"/>
        <v>0.60759493670886078</v>
      </c>
      <c r="AT10" s="270">
        <v>31</v>
      </c>
      <c r="AU10" s="143">
        <f t="shared" si="36"/>
        <v>0.39240506329113922</v>
      </c>
      <c r="AV10" s="149">
        <f t="shared" si="23"/>
        <v>79</v>
      </c>
      <c r="AW10" s="75">
        <v>52</v>
      </c>
      <c r="AX10" s="143">
        <f t="shared" si="41"/>
        <v>0.61176470588235299</v>
      </c>
      <c r="AY10" s="74">
        <v>33</v>
      </c>
      <c r="AZ10" s="143">
        <f t="shared" si="37"/>
        <v>0.38823529411764707</v>
      </c>
      <c r="BA10" s="149">
        <f t="shared" si="9"/>
        <v>85</v>
      </c>
      <c r="BB10" s="266">
        <v>52</v>
      </c>
      <c r="BC10" s="143">
        <f t="shared" si="25"/>
        <v>0.57777777777777772</v>
      </c>
      <c r="BD10" s="270">
        <v>38</v>
      </c>
      <c r="BE10" s="143">
        <f t="shared" si="38"/>
        <v>0.42222222222222222</v>
      </c>
      <c r="BF10" s="149">
        <f t="shared" si="10"/>
        <v>90</v>
      </c>
      <c r="BG10" s="75"/>
      <c r="BH10" s="143">
        <f t="shared" si="42"/>
        <v>0</v>
      </c>
      <c r="BI10" s="74"/>
      <c r="BJ10" s="143">
        <f t="shared" si="43"/>
        <v>0</v>
      </c>
      <c r="BK10" s="149">
        <f t="shared" si="26"/>
        <v>0</v>
      </c>
      <c r="BL10" s="75"/>
      <c r="BM10" s="143">
        <f t="shared" si="27"/>
        <v>0</v>
      </c>
      <c r="BN10" s="74"/>
      <c r="BO10" s="143">
        <f t="shared" si="28"/>
        <v>0</v>
      </c>
      <c r="BP10" s="149">
        <f t="shared" si="39"/>
        <v>0</v>
      </c>
      <c r="BQ10" s="84">
        <f t="shared" si="29"/>
        <v>5</v>
      </c>
      <c r="BR10" s="229">
        <f t="shared" si="30"/>
        <v>29</v>
      </c>
    </row>
    <row r="11" spans="1:72" x14ac:dyDescent="0.2">
      <c r="A11" s="39" t="s">
        <v>122</v>
      </c>
      <c r="B11" s="198" t="s">
        <v>168</v>
      </c>
      <c r="C11" s="42" t="s">
        <v>118</v>
      </c>
      <c r="D11" s="266">
        <v>7</v>
      </c>
      <c r="E11" s="143">
        <f t="shared" si="11"/>
        <v>0.7</v>
      </c>
      <c r="F11" s="270">
        <v>3</v>
      </c>
      <c r="G11" s="143">
        <f t="shared" si="12"/>
        <v>0.3</v>
      </c>
      <c r="H11" s="274">
        <f t="shared" si="31"/>
        <v>10</v>
      </c>
      <c r="I11" s="75">
        <v>6</v>
      </c>
      <c r="J11" s="143">
        <f t="shared" si="0"/>
        <v>0.66666666666666663</v>
      </c>
      <c r="K11" s="74">
        <v>3</v>
      </c>
      <c r="L11" s="190">
        <f t="shared" si="1"/>
        <v>0.33333333333333331</v>
      </c>
      <c r="M11" s="149">
        <f t="shared" si="13"/>
        <v>9</v>
      </c>
      <c r="N11" s="266">
        <v>5</v>
      </c>
      <c r="O11" s="143">
        <f t="shared" si="2"/>
        <v>0.625</v>
      </c>
      <c r="P11" s="270">
        <v>3</v>
      </c>
      <c r="Q11" s="190">
        <f t="shared" si="3"/>
        <v>0.375</v>
      </c>
      <c r="R11" s="274">
        <f t="shared" si="14"/>
        <v>8</v>
      </c>
      <c r="S11" s="75">
        <v>4</v>
      </c>
      <c r="T11" s="143">
        <f t="shared" si="4"/>
        <v>0.66666666666666663</v>
      </c>
      <c r="U11" s="74">
        <v>2</v>
      </c>
      <c r="V11" s="190">
        <f t="shared" si="5"/>
        <v>0.33333333333333331</v>
      </c>
      <c r="W11" s="149">
        <f t="shared" si="15"/>
        <v>6</v>
      </c>
      <c r="X11" s="266">
        <v>4</v>
      </c>
      <c r="Y11" s="143">
        <f t="shared" si="6"/>
        <v>0.66666666666666663</v>
      </c>
      <c r="Z11" s="270">
        <v>2</v>
      </c>
      <c r="AA11" s="190">
        <f t="shared" si="7"/>
        <v>0.33333333333333331</v>
      </c>
      <c r="AB11" s="149">
        <f t="shared" si="16"/>
        <v>6</v>
      </c>
      <c r="AC11" s="75">
        <v>4</v>
      </c>
      <c r="AD11" s="143">
        <f t="shared" si="32"/>
        <v>0.66666666666666663</v>
      </c>
      <c r="AE11" s="74">
        <v>2</v>
      </c>
      <c r="AF11" s="190">
        <f t="shared" si="33"/>
        <v>0.33333333333333331</v>
      </c>
      <c r="AG11" s="149">
        <f t="shared" si="18"/>
        <v>6</v>
      </c>
      <c r="AH11" s="266">
        <v>5</v>
      </c>
      <c r="AI11" s="143">
        <f t="shared" si="34"/>
        <v>0.625</v>
      </c>
      <c r="AJ11" s="266">
        <v>3</v>
      </c>
      <c r="AK11" s="143">
        <f t="shared" si="35"/>
        <v>0.375</v>
      </c>
      <c r="AL11" s="149">
        <f t="shared" si="20"/>
        <v>8</v>
      </c>
      <c r="AM11" s="75">
        <v>5</v>
      </c>
      <c r="AN11" s="143">
        <f t="shared" si="44"/>
        <v>0.55555555555555558</v>
      </c>
      <c r="AO11" s="74">
        <v>4</v>
      </c>
      <c r="AP11" s="143">
        <f t="shared" si="40"/>
        <v>0.44444444444444442</v>
      </c>
      <c r="AQ11" s="149">
        <f t="shared" si="8"/>
        <v>9</v>
      </c>
      <c r="AR11" s="266">
        <v>5</v>
      </c>
      <c r="AS11" s="143">
        <f t="shared" si="22"/>
        <v>0.625</v>
      </c>
      <c r="AT11" s="270">
        <v>3</v>
      </c>
      <c r="AU11" s="143">
        <f t="shared" si="36"/>
        <v>0.375</v>
      </c>
      <c r="AV11" s="149">
        <f t="shared" si="23"/>
        <v>8</v>
      </c>
      <c r="AW11" s="75">
        <v>3</v>
      </c>
      <c r="AX11" s="143">
        <f t="shared" si="41"/>
        <v>0.6</v>
      </c>
      <c r="AY11" s="74">
        <v>2</v>
      </c>
      <c r="AZ11" s="143">
        <f t="shared" si="37"/>
        <v>0.4</v>
      </c>
      <c r="BA11" s="149">
        <f t="shared" si="9"/>
        <v>5</v>
      </c>
      <c r="BB11" s="266">
        <v>3</v>
      </c>
      <c r="BC11" s="143">
        <f t="shared" si="25"/>
        <v>0.6</v>
      </c>
      <c r="BD11" s="270">
        <v>2</v>
      </c>
      <c r="BE11" s="143">
        <f t="shared" si="38"/>
        <v>0.4</v>
      </c>
      <c r="BF11" s="149">
        <f t="shared" si="10"/>
        <v>5</v>
      </c>
      <c r="BG11" s="75"/>
      <c r="BH11" s="143">
        <f t="shared" si="42"/>
        <v>0</v>
      </c>
      <c r="BI11" s="74"/>
      <c r="BJ11" s="143">
        <f t="shared" si="43"/>
        <v>0</v>
      </c>
      <c r="BK11" s="149">
        <f t="shared" si="26"/>
        <v>0</v>
      </c>
      <c r="BL11" s="75"/>
      <c r="BM11" s="143">
        <f t="shared" si="27"/>
        <v>0</v>
      </c>
      <c r="BN11" s="74"/>
      <c r="BO11" s="143">
        <f t="shared" si="28"/>
        <v>0</v>
      </c>
      <c r="BP11" s="149">
        <f t="shared" si="39"/>
        <v>0</v>
      </c>
      <c r="BQ11" s="84">
        <f t="shared" si="29"/>
        <v>0</v>
      </c>
      <c r="BR11" s="229">
        <f t="shared" si="30"/>
        <v>-4</v>
      </c>
    </row>
    <row r="12" spans="1:72" s="79" customFormat="1" x14ac:dyDescent="0.2">
      <c r="A12" s="39"/>
      <c r="B12" s="198" t="s">
        <v>223</v>
      </c>
      <c r="C12" s="42" t="s">
        <v>32</v>
      </c>
      <c r="D12" s="266">
        <v>0</v>
      </c>
      <c r="E12" s="143">
        <f t="shared" si="11"/>
        <v>0</v>
      </c>
      <c r="F12" s="270">
        <v>0</v>
      </c>
      <c r="G12" s="143">
        <f t="shared" si="12"/>
        <v>0</v>
      </c>
      <c r="H12" s="274">
        <f t="shared" si="31"/>
        <v>0</v>
      </c>
      <c r="I12" s="75">
        <v>0</v>
      </c>
      <c r="J12" s="143">
        <f t="shared" si="0"/>
        <v>0</v>
      </c>
      <c r="K12" s="74">
        <v>0</v>
      </c>
      <c r="L12" s="190">
        <f t="shared" si="1"/>
        <v>0</v>
      </c>
      <c r="M12" s="149">
        <f t="shared" ref="M12" si="56">SUM(I12,K12)</f>
        <v>0</v>
      </c>
      <c r="N12" s="266">
        <v>0</v>
      </c>
      <c r="O12" s="143">
        <f t="shared" si="2"/>
        <v>0</v>
      </c>
      <c r="P12" s="270">
        <v>0</v>
      </c>
      <c r="Q12" s="190">
        <f t="shared" si="3"/>
        <v>0</v>
      </c>
      <c r="R12" s="274">
        <f t="shared" ref="R12" si="57">SUM(N12,P12)</f>
        <v>0</v>
      </c>
      <c r="S12" s="75">
        <v>0</v>
      </c>
      <c r="T12" s="143">
        <f t="shared" si="4"/>
        <v>0</v>
      </c>
      <c r="U12" s="74">
        <v>0</v>
      </c>
      <c r="V12" s="190">
        <f t="shared" si="5"/>
        <v>0</v>
      </c>
      <c r="W12" s="149">
        <f t="shared" ref="W12" si="58">SUM(S12,U12)</f>
        <v>0</v>
      </c>
      <c r="X12" s="266">
        <v>0</v>
      </c>
      <c r="Y12" s="143">
        <f t="shared" si="6"/>
        <v>0</v>
      </c>
      <c r="Z12" s="270">
        <v>0</v>
      </c>
      <c r="AA12" s="190">
        <f t="shared" si="7"/>
        <v>0</v>
      </c>
      <c r="AB12" s="149">
        <f t="shared" ref="AB12" si="59">SUM(X12,Z12)</f>
        <v>0</v>
      </c>
      <c r="AC12" s="75">
        <v>0</v>
      </c>
      <c r="AD12" s="143">
        <f t="shared" si="32"/>
        <v>0</v>
      </c>
      <c r="AE12" s="74">
        <v>0</v>
      </c>
      <c r="AF12" s="190">
        <f t="shared" si="33"/>
        <v>0</v>
      </c>
      <c r="AG12" s="149">
        <f t="shared" ref="AG12" si="60">SUM(AC12,AE12)</f>
        <v>0</v>
      </c>
      <c r="AH12" s="266">
        <v>0</v>
      </c>
      <c r="AI12" s="143">
        <f t="shared" si="34"/>
        <v>0</v>
      </c>
      <c r="AJ12" s="266">
        <v>0</v>
      </c>
      <c r="AK12" s="143">
        <f t="shared" si="35"/>
        <v>0</v>
      </c>
      <c r="AL12" s="149">
        <f t="shared" ref="AL12" si="61">SUM(AH12,AJ12)</f>
        <v>0</v>
      </c>
      <c r="AM12" s="75">
        <v>0</v>
      </c>
      <c r="AN12" s="143">
        <f t="shared" si="44"/>
        <v>0</v>
      </c>
      <c r="AO12" s="74">
        <v>0</v>
      </c>
      <c r="AP12" s="143">
        <f>IF(AQ12=0,0,AO12/AQ12)</f>
        <v>0</v>
      </c>
      <c r="AQ12" s="149">
        <f t="shared" si="8"/>
        <v>0</v>
      </c>
      <c r="AR12" s="266">
        <v>0</v>
      </c>
      <c r="AS12" s="143">
        <f t="shared" si="22"/>
        <v>0</v>
      </c>
      <c r="AT12" s="270">
        <v>0</v>
      </c>
      <c r="AU12" s="143">
        <f t="shared" si="36"/>
        <v>0</v>
      </c>
      <c r="AV12" s="149">
        <f t="shared" ref="AV12" si="62">SUM(AR12,AT12)</f>
        <v>0</v>
      </c>
      <c r="AW12" s="75">
        <v>0</v>
      </c>
      <c r="AX12" s="143">
        <f t="shared" si="41"/>
        <v>0</v>
      </c>
      <c r="AY12" s="74">
        <v>0</v>
      </c>
      <c r="AZ12" s="143">
        <f t="shared" si="37"/>
        <v>0</v>
      </c>
      <c r="BA12" s="149">
        <f t="shared" ref="BA12" si="63">SUM(AW12,AY12)</f>
        <v>0</v>
      </c>
      <c r="BB12" s="266">
        <v>0</v>
      </c>
      <c r="BC12" s="143">
        <f t="shared" si="25"/>
        <v>0</v>
      </c>
      <c r="BD12" s="270">
        <v>0</v>
      </c>
      <c r="BE12" s="143">
        <f t="shared" si="38"/>
        <v>0</v>
      </c>
      <c r="BF12" s="149">
        <f t="shared" ref="BF12" si="64">SUM(BB12,BD12)</f>
        <v>0</v>
      </c>
      <c r="BG12" s="75"/>
      <c r="BH12" s="143">
        <f t="shared" si="42"/>
        <v>0</v>
      </c>
      <c r="BI12" s="74"/>
      <c r="BJ12" s="143">
        <f t="shared" si="43"/>
        <v>0</v>
      </c>
      <c r="BK12" s="149">
        <f t="shared" si="26"/>
        <v>0</v>
      </c>
      <c r="BL12" s="75"/>
      <c r="BM12" s="143">
        <f t="shared" si="27"/>
        <v>0</v>
      </c>
      <c r="BN12" s="74"/>
      <c r="BO12" s="143">
        <f t="shared" si="28"/>
        <v>0</v>
      </c>
      <c r="BP12" s="149">
        <f t="shared" ref="BP12" si="65">SUM(BL12,BN12)</f>
        <v>0</v>
      </c>
      <c r="BQ12" s="84">
        <f t="shared" si="29"/>
        <v>0</v>
      </c>
      <c r="BR12" s="229">
        <f t="shared" si="30"/>
        <v>0</v>
      </c>
    </row>
    <row r="13" spans="1:72" x14ac:dyDescent="0.2">
      <c r="A13" s="39" t="s">
        <v>123</v>
      </c>
      <c r="B13" s="198" t="s">
        <v>169</v>
      </c>
      <c r="C13" s="42" t="s">
        <v>32</v>
      </c>
      <c r="D13" s="266">
        <v>0</v>
      </c>
      <c r="E13" s="143">
        <f t="shared" si="11"/>
        <v>0</v>
      </c>
      <c r="F13" s="270">
        <v>0</v>
      </c>
      <c r="G13" s="143">
        <f t="shared" si="12"/>
        <v>0</v>
      </c>
      <c r="H13" s="274">
        <f t="shared" si="31"/>
        <v>0</v>
      </c>
      <c r="I13" s="75">
        <v>0</v>
      </c>
      <c r="J13" s="143">
        <f t="shared" si="0"/>
        <v>0</v>
      </c>
      <c r="K13" s="74">
        <v>0</v>
      </c>
      <c r="L13" s="190">
        <f t="shared" si="1"/>
        <v>0</v>
      </c>
      <c r="M13" s="149">
        <f t="shared" si="13"/>
        <v>0</v>
      </c>
      <c r="N13" s="266">
        <v>0</v>
      </c>
      <c r="O13" s="143">
        <f t="shared" si="2"/>
        <v>0</v>
      </c>
      <c r="P13" s="270">
        <v>0</v>
      </c>
      <c r="Q13" s="190">
        <f t="shared" si="3"/>
        <v>0</v>
      </c>
      <c r="R13" s="274">
        <f t="shared" si="14"/>
        <v>0</v>
      </c>
      <c r="S13" s="75">
        <v>0</v>
      </c>
      <c r="T13" s="143">
        <f t="shared" si="4"/>
        <v>0</v>
      </c>
      <c r="U13" s="74">
        <v>0</v>
      </c>
      <c r="V13" s="190">
        <f t="shared" si="5"/>
        <v>0</v>
      </c>
      <c r="W13" s="149">
        <f t="shared" si="15"/>
        <v>0</v>
      </c>
      <c r="X13" s="266">
        <v>0</v>
      </c>
      <c r="Y13" s="143">
        <f t="shared" si="6"/>
        <v>0</v>
      </c>
      <c r="Z13" s="270">
        <v>0</v>
      </c>
      <c r="AA13" s="190">
        <f t="shared" si="7"/>
        <v>0</v>
      </c>
      <c r="AB13" s="149">
        <f t="shared" si="16"/>
        <v>0</v>
      </c>
      <c r="AC13" s="75">
        <v>0</v>
      </c>
      <c r="AD13" s="143">
        <f t="shared" si="32"/>
        <v>0</v>
      </c>
      <c r="AE13" s="74">
        <v>0</v>
      </c>
      <c r="AF13" s="190">
        <f t="shared" si="33"/>
        <v>0</v>
      </c>
      <c r="AG13" s="149">
        <f t="shared" si="18"/>
        <v>0</v>
      </c>
      <c r="AH13" s="266">
        <v>0</v>
      </c>
      <c r="AI13" s="143">
        <f t="shared" si="34"/>
        <v>0</v>
      </c>
      <c r="AJ13" s="266">
        <v>0</v>
      </c>
      <c r="AK13" s="143">
        <f t="shared" si="35"/>
        <v>0</v>
      </c>
      <c r="AL13" s="149">
        <f t="shared" si="20"/>
        <v>0</v>
      </c>
      <c r="AM13" s="75">
        <v>0</v>
      </c>
      <c r="AN13" s="143">
        <f t="shared" si="44"/>
        <v>0</v>
      </c>
      <c r="AO13" s="74">
        <v>0</v>
      </c>
      <c r="AP13" s="143">
        <f t="shared" si="40"/>
        <v>0</v>
      </c>
      <c r="AQ13" s="149">
        <f t="shared" si="8"/>
        <v>0</v>
      </c>
      <c r="AR13" s="266">
        <v>0</v>
      </c>
      <c r="AS13" s="143">
        <f t="shared" si="22"/>
        <v>0</v>
      </c>
      <c r="AT13" s="270">
        <v>0</v>
      </c>
      <c r="AU13" s="143">
        <f t="shared" si="36"/>
        <v>0</v>
      </c>
      <c r="AV13" s="149">
        <f t="shared" si="23"/>
        <v>0</v>
      </c>
      <c r="AW13" s="75">
        <v>0</v>
      </c>
      <c r="AX13" s="143">
        <f t="shared" si="41"/>
        <v>0</v>
      </c>
      <c r="AY13" s="74">
        <v>0</v>
      </c>
      <c r="AZ13" s="143">
        <f t="shared" si="37"/>
        <v>0</v>
      </c>
      <c r="BA13" s="149">
        <f t="shared" si="9"/>
        <v>0</v>
      </c>
      <c r="BB13" s="266">
        <v>0</v>
      </c>
      <c r="BC13" s="143">
        <f t="shared" si="25"/>
        <v>0</v>
      </c>
      <c r="BD13" s="270">
        <v>0</v>
      </c>
      <c r="BE13" s="143">
        <f t="shared" si="38"/>
        <v>0</v>
      </c>
      <c r="BF13" s="149">
        <f t="shared" si="10"/>
        <v>0</v>
      </c>
      <c r="BG13" s="75"/>
      <c r="BH13" s="143">
        <f t="shared" si="42"/>
        <v>0</v>
      </c>
      <c r="BI13" s="74"/>
      <c r="BJ13" s="143">
        <f t="shared" si="43"/>
        <v>0</v>
      </c>
      <c r="BK13" s="149">
        <f t="shared" si="26"/>
        <v>0</v>
      </c>
      <c r="BL13" s="75"/>
      <c r="BM13" s="143">
        <f t="shared" si="27"/>
        <v>0</v>
      </c>
      <c r="BN13" s="74"/>
      <c r="BO13" s="143">
        <f t="shared" si="28"/>
        <v>0</v>
      </c>
      <c r="BP13" s="149">
        <f t="shared" si="39"/>
        <v>0</v>
      </c>
      <c r="BQ13" s="84">
        <f t="shared" si="29"/>
        <v>0</v>
      </c>
      <c r="BR13" s="229">
        <f t="shared" si="30"/>
        <v>0</v>
      </c>
    </row>
    <row r="14" spans="1:72" s="49" customFormat="1" x14ac:dyDescent="0.2">
      <c r="A14" s="48" t="s">
        <v>123</v>
      </c>
      <c r="B14" s="198" t="s">
        <v>170</v>
      </c>
      <c r="C14" s="42" t="s">
        <v>32</v>
      </c>
      <c r="D14" s="266">
        <v>0</v>
      </c>
      <c r="E14" s="143">
        <f t="shared" si="11"/>
        <v>0</v>
      </c>
      <c r="F14" s="270">
        <v>0</v>
      </c>
      <c r="G14" s="143">
        <f t="shared" si="12"/>
        <v>0</v>
      </c>
      <c r="H14" s="274">
        <f t="shared" si="31"/>
        <v>0</v>
      </c>
      <c r="I14" s="75">
        <v>0</v>
      </c>
      <c r="J14" s="143">
        <f t="shared" si="0"/>
        <v>0</v>
      </c>
      <c r="K14" s="77">
        <v>0</v>
      </c>
      <c r="L14" s="190">
        <f t="shared" si="1"/>
        <v>0</v>
      </c>
      <c r="M14" s="149">
        <f t="shared" si="13"/>
        <v>0</v>
      </c>
      <c r="N14" s="266">
        <v>0</v>
      </c>
      <c r="O14" s="143">
        <f t="shared" si="2"/>
        <v>0</v>
      </c>
      <c r="P14" s="270">
        <v>0</v>
      </c>
      <c r="Q14" s="190">
        <f t="shared" si="3"/>
        <v>0</v>
      </c>
      <c r="R14" s="274">
        <f t="shared" si="14"/>
        <v>0</v>
      </c>
      <c r="S14" s="76">
        <v>0</v>
      </c>
      <c r="T14" s="143">
        <f t="shared" si="4"/>
        <v>0</v>
      </c>
      <c r="U14" s="77">
        <v>0</v>
      </c>
      <c r="V14" s="190">
        <f t="shared" si="5"/>
        <v>0</v>
      </c>
      <c r="W14" s="149">
        <f t="shared" si="15"/>
        <v>0</v>
      </c>
      <c r="X14" s="266">
        <v>0</v>
      </c>
      <c r="Y14" s="143">
        <f t="shared" si="6"/>
        <v>0</v>
      </c>
      <c r="Z14" s="270">
        <v>0</v>
      </c>
      <c r="AA14" s="190">
        <f t="shared" si="7"/>
        <v>0</v>
      </c>
      <c r="AB14" s="149">
        <f t="shared" si="16"/>
        <v>0</v>
      </c>
      <c r="AC14" s="76">
        <v>0</v>
      </c>
      <c r="AD14" s="143">
        <f t="shared" si="32"/>
        <v>0</v>
      </c>
      <c r="AE14" s="77">
        <v>0</v>
      </c>
      <c r="AF14" s="190">
        <f t="shared" si="33"/>
        <v>0</v>
      </c>
      <c r="AG14" s="149">
        <f t="shared" si="18"/>
        <v>0</v>
      </c>
      <c r="AH14" s="266">
        <v>0</v>
      </c>
      <c r="AI14" s="143">
        <f t="shared" si="34"/>
        <v>0</v>
      </c>
      <c r="AJ14" s="266">
        <v>0</v>
      </c>
      <c r="AK14" s="143">
        <f t="shared" si="35"/>
        <v>0</v>
      </c>
      <c r="AL14" s="149">
        <f t="shared" si="20"/>
        <v>0</v>
      </c>
      <c r="AM14" s="76">
        <v>0</v>
      </c>
      <c r="AN14" s="143">
        <f t="shared" si="44"/>
        <v>0</v>
      </c>
      <c r="AO14" s="77">
        <v>0</v>
      </c>
      <c r="AP14" s="143">
        <f t="shared" si="40"/>
        <v>0</v>
      </c>
      <c r="AQ14" s="149">
        <f t="shared" si="8"/>
        <v>0</v>
      </c>
      <c r="AR14" s="266">
        <v>0</v>
      </c>
      <c r="AS14" s="143">
        <f t="shared" si="22"/>
        <v>0</v>
      </c>
      <c r="AT14" s="270">
        <v>0</v>
      </c>
      <c r="AU14" s="143">
        <f t="shared" si="36"/>
        <v>0</v>
      </c>
      <c r="AV14" s="149">
        <f t="shared" si="23"/>
        <v>0</v>
      </c>
      <c r="AW14" s="76">
        <v>0</v>
      </c>
      <c r="AX14" s="143">
        <f t="shared" si="41"/>
        <v>0</v>
      </c>
      <c r="AY14" s="77">
        <v>0</v>
      </c>
      <c r="AZ14" s="143">
        <f t="shared" si="37"/>
        <v>0</v>
      </c>
      <c r="BA14" s="149">
        <f t="shared" si="9"/>
        <v>0</v>
      </c>
      <c r="BB14" s="266">
        <v>0</v>
      </c>
      <c r="BC14" s="143">
        <f t="shared" si="25"/>
        <v>0</v>
      </c>
      <c r="BD14" s="270">
        <v>0</v>
      </c>
      <c r="BE14" s="143">
        <f t="shared" si="38"/>
        <v>0</v>
      </c>
      <c r="BF14" s="149">
        <f t="shared" si="10"/>
        <v>0</v>
      </c>
      <c r="BG14" s="76"/>
      <c r="BH14" s="143">
        <f t="shared" si="42"/>
        <v>0</v>
      </c>
      <c r="BI14" s="77"/>
      <c r="BJ14" s="143">
        <f t="shared" si="43"/>
        <v>0</v>
      </c>
      <c r="BK14" s="149">
        <f t="shared" si="26"/>
        <v>0</v>
      </c>
      <c r="BL14" s="76"/>
      <c r="BM14" s="143">
        <f t="shared" si="27"/>
        <v>0</v>
      </c>
      <c r="BN14" s="74"/>
      <c r="BO14" s="143">
        <f t="shared" si="28"/>
        <v>0</v>
      </c>
      <c r="BP14" s="149">
        <f t="shared" si="39"/>
        <v>0</v>
      </c>
      <c r="BQ14" s="84">
        <f t="shared" si="29"/>
        <v>0</v>
      </c>
      <c r="BR14" s="229">
        <f t="shared" si="30"/>
        <v>0</v>
      </c>
    </row>
    <row r="15" spans="1:72" x14ac:dyDescent="0.2">
      <c r="A15" s="40" t="s">
        <v>106</v>
      </c>
      <c r="B15" s="198" t="s">
        <v>171</v>
      </c>
      <c r="C15" s="42" t="s">
        <v>32</v>
      </c>
      <c r="D15" s="266">
        <v>0</v>
      </c>
      <c r="E15" s="143">
        <f t="shared" si="11"/>
        <v>0</v>
      </c>
      <c r="F15" s="270">
        <v>0</v>
      </c>
      <c r="G15" s="143">
        <f t="shared" si="12"/>
        <v>0</v>
      </c>
      <c r="H15" s="274">
        <f t="shared" si="31"/>
        <v>0</v>
      </c>
      <c r="I15" s="75">
        <v>0</v>
      </c>
      <c r="J15" s="143">
        <f t="shared" si="0"/>
        <v>0</v>
      </c>
      <c r="K15" s="74">
        <v>0</v>
      </c>
      <c r="L15" s="190">
        <f t="shared" si="1"/>
        <v>0</v>
      </c>
      <c r="M15" s="149">
        <f t="shared" si="13"/>
        <v>0</v>
      </c>
      <c r="N15" s="266">
        <v>0</v>
      </c>
      <c r="O15" s="143">
        <f t="shared" si="2"/>
        <v>0</v>
      </c>
      <c r="P15" s="270">
        <v>0</v>
      </c>
      <c r="Q15" s="190">
        <f t="shared" si="3"/>
        <v>0</v>
      </c>
      <c r="R15" s="274">
        <f t="shared" si="14"/>
        <v>0</v>
      </c>
      <c r="S15" s="75">
        <v>0</v>
      </c>
      <c r="T15" s="143">
        <f t="shared" si="4"/>
        <v>0</v>
      </c>
      <c r="U15" s="74">
        <v>0</v>
      </c>
      <c r="V15" s="190">
        <f t="shared" si="5"/>
        <v>0</v>
      </c>
      <c r="W15" s="149">
        <f t="shared" si="15"/>
        <v>0</v>
      </c>
      <c r="X15" s="266">
        <v>0</v>
      </c>
      <c r="Y15" s="143">
        <f t="shared" si="6"/>
        <v>0</v>
      </c>
      <c r="Z15" s="270">
        <v>0</v>
      </c>
      <c r="AA15" s="190">
        <f t="shared" si="7"/>
        <v>0</v>
      </c>
      <c r="AB15" s="149">
        <f t="shared" si="16"/>
        <v>0</v>
      </c>
      <c r="AC15" s="75">
        <v>0</v>
      </c>
      <c r="AD15" s="143">
        <f t="shared" si="32"/>
        <v>0</v>
      </c>
      <c r="AE15" s="74">
        <v>0</v>
      </c>
      <c r="AF15" s="190">
        <f t="shared" si="33"/>
        <v>0</v>
      </c>
      <c r="AG15" s="149">
        <f t="shared" si="18"/>
        <v>0</v>
      </c>
      <c r="AH15" s="266">
        <v>0</v>
      </c>
      <c r="AI15" s="143">
        <f t="shared" si="34"/>
        <v>0</v>
      </c>
      <c r="AJ15" s="266">
        <v>0</v>
      </c>
      <c r="AK15" s="143">
        <f t="shared" si="35"/>
        <v>0</v>
      </c>
      <c r="AL15" s="149">
        <f t="shared" si="20"/>
        <v>0</v>
      </c>
      <c r="AM15" s="75">
        <v>0</v>
      </c>
      <c r="AN15" s="143">
        <f t="shared" si="44"/>
        <v>0</v>
      </c>
      <c r="AO15" s="74">
        <v>0</v>
      </c>
      <c r="AP15" s="143">
        <f t="shared" si="40"/>
        <v>0</v>
      </c>
      <c r="AQ15" s="149">
        <f t="shared" si="8"/>
        <v>0</v>
      </c>
      <c r="AR15" s="266">
        <v>0</v>
      </c>
      <c r="AS15" s="143">
        <f t="shared" si="22"/>
        <v>0</v>
      </c>
      <c r="AT15" s="270">
        <v>0</v>
      </c>
      <c r="AU15" s="143">
        <f t="shared" si="36"/>
        <v>0</v>
      </c>
      <c r="AV15" s="149">
        <f t="shared" si="23"/>
        <v>0</v>
      </c>
      <c r="AW15" s="75">
        <v>0</v>
      </c>
      <c r="AX15" s="143">
        <f t="shared" si="41"/>
        <v>0</v>
      </c>
      <c r="AY15" s="74">
        <v>0</v>
      </c>
      <c r="AZ15" s="143">
        <f t="shared" si="37"/>
        <v>0</v>
      </c>
      <c r="BA15" s="149">
        <f t="shared" si="9"/>
        <v>0</v>
      </c>
      <c r="BB15" s="266">
        <v>0</v>
      </c>
      <c r="BC15" s="143">
        <f t="shared" si="25"/>
        <v>0</v>
      </c>
      <c r="BD15" s="270">
        <v>0</v>
      </c>
      <c r="BE15" s="143">
        <f t="shared" si="38"/>
        <v>0</v>
      </c>
      <c r="BF15" s="149">
        <f t="shared" si="10"/>
        <v>0</v>
      </c>
      <c r="BG15" s="75"/>
      <c r="BH15" s="143">
        <f t="shared" si="42"/>
        <v>0</v>
      </c>
      <c r="BI15" s="74"/>
      <c r="BJ15" s="143">
        <f t="shared" si="43"/>
        <v>0</v>
      </c>
      <c r="BK15" s="149">
        <f t="shared" si="26"/>
        <v>0</v>
      </c>
      <c r="BL15" s="75"/>
      <c r="BM15" s="143">
        <f t="shared" si="27"/>
        <v>0</v>
      </c>
      <c r="BN15" s="74"/>
      <c r="BO15" s="143">
        <f t="shared" si="28"/>
        <v>0</v>
      </c>
      <c r="BP15" s="149">
        <f t="shared" si="39"/>
        <v>0</v>
      </c>
      <c r="BQ15" s="84">
        <f t="shared" si="29"/>
        <v>0</v>
      </c>
      <c r="BR15" s="229">
        <f t="shared" si="30"/>
        <v>0</v>
      </c>
    </row>
    <row r="16" spans="1:72" s="49" customFormat="1" x14ac:dyDescent="0.2">
      <c r="A16" s="50" t="s">
        <v>124</v>
      </c>
      <c r="B16" s="198" t="s">
        <v>171</v>
      </c>
      <c r="C16" s="43" t="s">
        <v>117</v>
      </c>
      <c r="D16" s="266">
        <v>0</v>
      </c>
      <c r="E16" s="143">
        <f t="shared" si="11"/>
        <v>0</v>
      </c>
      <c r="F16" s="270">
        <v>0</v>
      </c>
      <c r="G16" s="143">
        <f t="shared" si="12"/>
        <v>0</v>
      </c>
      <c r="H16" s="274">
        <f t="shared" si="31"/>
        <v>0</v>
      </c>
      <c r="I16" s="75">
        <v>0</v>
      </c>
      <c r="J16" s="143">
        <f t="shared" si="0"/>
        <v>0</v>
      </c>
      <c r="K16" s="77">
        <v>0</v>
      </c>
      <c r="L16" s="190">
        <f t="shared" si="1"/>
        <v>0</v>
      </c>
      <c r="M16" s="149">
        <f t="shared" si="13"/>
        <v>0</v>
      </c>
      <c r="N16" s="266">
        <v>0</v>
      </c>
      <c r="O16" s="143">
        <f t="shared" si="2"/>
        <v>0</v>
      </c>
      <c r="P16" s="270">
        <v>0</v>
      </c>
      <c r="Q16" s="190">
        <f t="shared" si="3"/>
        <v>0</v>
      </c>
      <c r="R16" s="274">
        <f t="shared" si="14"/>
        <v>0</v>
      </c>
      <c r="S16" s="76">
        <v>0</v>
      </c>
      <c r="T16" s="143">
        <f t="shared" si="4"/>
        <v>0</v>
      </c>
      <c r="U16" s="77">
        <v>0</v>
      </c>
      <c r="V16" s="190">
        <f t="shared" si="5"/>
        <v>0</v>
      </c>
      <c r="W16" s="149">
        <f t="shared" si="15"/>
        <v>0</v>
      </c>
      <c r="X16" s="266">
        <v>0</v>
      </c>
      <c r="Y16" s="143">
        <f t="shared" si="6"/>
        <v>0</v>
      </c>
      <c r="Z16" s="270">
        <v>0</v>
      </c>
      <c r="AA16" s="190">
        <f t="shared" si="7"/>
        <v>0</v>
      </c>
      <c r="AB16" s="149">
        <f t="shared" si="16"/>
        <v>0</v>
      </c>
      <c r="AC16" s="76">
        <v>0</v>
      </c>
      <c r="AD16" s="143">
        <f t="shared" si="32"/>
        <v>0</v>
      </c>
      <c r="AE16" s="77">
        <v>0</v>
      </c>
      <c r="AF16" s="190">
        <f t="shared" si="33"/>
        <v>0</v>
      </c>
      <c r="AG16" s="149">
        <f t="shared" si="18"/>
        <v>0</v>
      </c>
      <c r="AH16" s="266">
        <v>0</v>
      </c>
      <c r="AI16" s="143">
        <f t="shared" si="34"/>
        <v>0</v>
      </c>
      <c r="AJ16" s="266">
        <v>0</v>
      </c>
      <c r="AK16" s="143">
        <f t="shared" si="35"/>
        <v>0</v>
      </c>
      <c r="AL16" s="149">
        <f t="shared" si="20"/>
        <v>0</v>
      </c>
      <c r="AM16" s="76">
        <v>0</v>
      </c>
      <c r="AN16" s="143">
        <f t="shared" si="44"/>
        <v>0</v>
      </c>
      <c r="AO16" s="77">
        <v>0</v>
      </c>
      <c r="AP16" s="143">
        <f t="shared" si="40"/>
        <v>0</v>
      </c>
      <c r="AQ16" s="149">
        <f t="shared" si="8"/>
        <v>0</v>
      </c>
      <c r="AR16" s="266">
        <v>0</v>
      </c>
      <c r="AS16" s="143">
        <f t="shared" si="22"/>
        <v>0</v>
      </c>
      <c r="AT16" s="270">
        <v>0</v>
      </c>
      <c r="AU16" s="143">
        <f t="shared" si="36"/>
        <v>0</v>
      </c>
      <c r="AV16" s="149">
        <f t="shared" si="23"/>
        <v>0</v>
      </c>
      <c r="AW16" s="76">
        <v>0</v>
      </c>
      <c r="AX16" s="143">
        <f t="shared" si="41"/>
        <v>0</v>
      </c>
      <c r="AY16" s="77">
        <v>0</v>
      </c>
      <c r="AZ16" s="143">
        <f t="shared" si="37"/>
        <v>0</v>
      </c>
      <c r="BA16" s="149">
        <f t="shared" si="9"/>
        <v>0</v>
      </c>
      <c r="BB16" s="266">
        <v>0</v>
      </c>
      <c r="BC16" s="143">
        <f t="shared" si="25"/>
        <v>0</v>
      </c>
      <c r="BD16" s="270">
        <v>0</v>
      </c>
      <c r="BE16" s="143">
        <f t="shared" si="38"/>
        <v>0</v>
      </c>
      <c r="BF16" s="149">
        <f t="shared" si="10"/>
        <v>0</v>
      </c>
      <c r="BG16" s="76"/>
      <c r="BH16" s="143">
        <f t="shared" si="42"/>
        <v>0</v>
      </c>
      <c r="BI16" s="77"/>
      <c r="BJ16" s="143">
        <f t="shared" si="43"/>
        <v>0</v>
      </c>
      <c r="BK16" s="149">
        <f t="shared" si="26"/>
        <v>0</v>
      </c>
      <c r="BL16" s="76"/>
      <c r="BM16" s="143">
        <f t="shared" si="27"/>
        <v>0</v>
      </c>
      <c r="BN16" s="74"/>
      <c r="BO16" s="143">
        <f t="shared" si="28"/>
        <v>0</v>
      </c>
      <c r="BP16" s="149">
        <f t="shared" si="39"/>
        <v>0</v>
      </c>
      <c r="BQ16" s="84">
        <f t="shared" si="29"/>
        <v>0</v>
      </c>
      <c r="BR16" s="229">
        <f t="shared" si="30"/>
        <v>0</v>
      </c>
    </row>
    <row r="17" spans="1:70" x14ac:dyDescent="0.2">
      <c r="A17" s="40" t="s">
        <v>107</v>
      </c>
      <c r="B17" s="199" t="s">
        <v>172</v>
      </c>
      <c r="C17" s="43" t="s">
        <v>32</v>
      </c>
      <c r="D17" s="266">
        <v>0</v>
      </c>
      <c r="E17" s="143">
        <f t="shared" si="11"/>
        <v>0</v>
      </c>
      <c r="F17" s="270">
        <v>0</v>
      </c>
      <c r="G17" s="143">
        <f t="shared" si="12"/>
        <v>0</v>
      </c>
      <c r="H17" s="274">
        <f t="shared" si="31"/>
        <v>0</v>
      </c>
      <c r="I17" s="75">
        <v>0</v>
      </c>
      <c r="J17" s="143">
        <f t="shared" si="0"/>
        <v>0</v>
      </c>
      <c r="K17" s="74">
        <v>0</v>
      </c>
      <c r="L17" s="190">
        <f t="shared" si="1"/>
        <v>0</v>
      </c>
      <c r="M17" s="149">
        <f t="shared" si="13"/>
        <v>0</v>
      </c>
      <c r="N17" s="266">
        <v>0</v>
      </c>
      <c r="O17" s="143">
        <f t="shared" si="2"/>
        <v>0</v>
      </c>
      <c r="P17" s="270">
        <v>0</v>
      </c>
      <c r="Q17" s="190">
        <f t="shared" si="3"/>
        <v>0</v>
      </c>
      <c r="R17" s="274">
        <f t="shared" si="14"/>
        <v>0</v>
      </c>
      <c r="S17" s="75">
        <v>0</v>
      </c>
      <c r="T17" s="143">
        <f t="shared" si="4"/>
        <v>0</v>
      </c>
      <c r="U17" s="74">
        <v>0</v>
      </c>
      <c r="V17" s="190">
        <f t="shared" si="5"/>
        <v>0</v>
      </c>
      <c r="W17" s="149">
        <f t="shared" si="15"/>
        <v>0</v>
      </c>
      <c r="X17" s="266">
        <v>0</v>
      </c>
      <c r="Y17" s="143">
        <f t="shared" si="6"/>
        <v>0</v>
      </c>
      <c r="Z17" s="270">
        <v>0</v>
      </c>
      <c r="AA17" s="190">
        <f t="shared" si="7"/>
        <v>0</v>
      </c>
      <c r="AB17" s="149">
        <f t="shared" si="16"/>
        <v>0</v>
      </c>
      <c r="AC17" s="75">
        <v>0</v>
      </c>
      <c r="AD17" s="143">
        <f t="shared" si="32"/>
        <v>0</v>
      </c>
      <c r="AE17" s="74">
        <v>0</v>
      </c>
      <c r="AF17" s="190">
        <f t="shared" si="33"/>
        <v>0</v>
      </c>
      <c r="AG17" s="149">
        <f t="shared" si="18"/>
        <v>0</v>
      </c>
      <c r="AH17" s="266">
        <v>0</v>
      </c>
      <c r="AI17" s="143">
        <f t="shared" si="34"/>
        <v>0</v>
      </c>
      <c r="AJ17" s="266">
        <v>0</v>
      </c>
      <c r="AK17" s="143">
        <f t="shared" si="35"/>
        <v>0</v>
      </c>
      <c r="AL17" s="149">
        <f t="shared" si="20"/>
        <v>0</v>
      </c>
      <c r="AM17" s="75">
        <v>0</v>
      </c>
      <c r="AN17" s="143">
        <f t="shared" si="44"/>
        <v>0</v>
      </c>
      <c r="AO17" s="74">
        <v>0</v>
      </c>
      <c r="AP17" s="143">
        <f>IF(AQ17=0,0,AO17/AQ17)</f>
        <v>0</v>
      </c>
      <c r="AQ17" s="149">
        <f t="shared" si="8"/>
        <v>0</v>
      </c>
      <c r="AR17" s="266">
        <v>0</v>
      </c>
      <c r="AS17" s="143">
        <f t="shared" si="22"/>
        <v>0</v>
      </c>
      <c r="AT17" s="270">
        <v>0</v>
      </c>
      <c r="AU17" s="143">
        <f t="shared" si="36"/>
        <v>0</v>
      </c>
      <c r="AV17" s="149">
        <f t="shared" si="23"/>
        <v>0</v>
      </c>
      <c r="AW17" s="75">
        <v>0</v>
      </c>
      <c r="AX17" s="143">
        <f t="shared" si="41"/>
        <v>0</v>
      </c>
      <c r="AY17" s="74">
        <v>0</v>
      </c>
      <c r="AZ17" s="143">
        <f t="shared" si="37"/>
        <v>0</v>
      </c>
      <c r="BA17" s="149">
        <f t="shared" si="9"/>
        <v>0</v>
      </c>
      <c r="BB17" s="266">
        <v>0</v>
      </c>
      <c r="BC17" s="143">
        <f t="shared" si="25"/>
        <v>0</v>
      </c>
      <c r="BD17" s="270">
        <v>0</v>
      </c>
      <c r="BE17" s="143">
        <f t="shared" si="38"/>
        <v>0</v>
      </c>
      <c r="BF17" s="149">
        <f t="shared" si="10"/>
        <v>0</v>
      </c>
      <c r="BG17" s="75"/>
      <c r="BH17" s="143">
        <f t="shared" si="42"/>
        <v>0</v>
      </c>
      <c r="BI17" s="74"/>
      <c r="BJ17" s="143">
        <f t="shared" si="43"/>
        <v>0</v>
      </c>
      <c r="BK17" s="149">
        <f t="shared" si="26"/>
        <v>0</v>
      </c>
      <c r="BL17" s="75"/>
      <c r="BM17" s="143">
        <f t="shared" si="27"/>
        <v>0</v>
      </c>
      <c r="BN17" s="74"/>
      <c r="BO17" s="143">
        <f t="shared" si="28"/>
        <v>0</v>
      </c>
      <c r="BP17" s="149">
        <f t="shared" si="39"/>
        <v>0</v>
      </c>
      <c r="BQ17" s="84">
        <f t="shared" si="29"/>
        <v>0</v>
      </c>
      <c r="BR17" s="229">
        <f t="shared" si="30"/>
        <v>0</v>
      </c>
    </row>
    <row r="18" spans="1:70" x14ac:dyDescent="0.2">
      <c r="A18" s="40" t="s">
        <v>107</v>
      </c>
      <c r="B18" s="199" t="s">
        <v>173</v>
      </c>
      <c r="C18" s="43" t="s">
        <v>32</v>
      </c>
      <c r="D18" s="266">
        <v>0</v>
      </c>
      <c r="E18" s="143">
        <f t="shared" si="11"/>
        <v>0</v>
      </c>
      <c r="F18" s="270">
        <v>0</v>
      </c>
      <c r="G18" s="143">
        <f t="shared" si="12"/>
        <v>0</v>
      </c>
      <c r="H18" s="274">
        <f t="shared" si="31"/>
        <v>0</v>
      </c>
      <c r="I18" s="75">
        <v>0</v>
      </c>
      <c r="J18" s="143">
        <f t="shared" si="0"/>
        <v>0</v>
      </c>
      <c r="K18" s="74">
        <v>0</v>
      </c>
      <c r="L18" s="190">
        <f t="shared" si="1"/>
        <v>0</v>
      </c>
      <c r="M18" s="149">
        <f t="shared" si="13"/>
        <v>0</v>
      </c>
      <c r="N18" s="266">
        <v>1</v>
      </c>
      <c r="O18" s="143">
        <f t="shared" si="2"/>
        <v>1</v>
      </c>
      <c r="P18" s="270">
        <v>0</v>
      </c>
      <c r="Q18" s="190">
        <f t="shared" si="3"/>
        <v>0</v>
      </c>
      <c r="R18" s="274">
        <f t="shared" si="14"/>
        <v>1</v>
      </c>
      <c r="S18" s="75">
        <v>1</v>
      </c>
      <c r="T18" s="143">
        <f t="shared" si="4"/>
        <v>1</v>
      </c>
      <c r="U18" s="74">
        <v>0</v>
      </c>
      <c r="V18" s="190">
        <f t="shared" si="5"/>
        <v>0</v>
      </c>
      <c r="W18" s="149">
        <f t="shared" si="15"/>
        <v>1</v>
      </c>
      <c r="X18" s="266">
        <v>0</v>
      </c>
      <c r="Y18" s="143">
        <f t="shared" si="6"/>
        <v>0</v>
      </c>
      <c r="Z18" s="270">
        <v>0</v>
      </c>
      <c r="AA18" s="190">
        <f t="shared" si="7"/>
        <v>0</v>
      </c>
      <c r="AB18" s="149">
        <f t="shared" si="16"/>
        <v>0</v>
      </c>
      <c r="AC18" s="75">
        <v>1</v>
      </c>
      <c r="AD18" s="143">
        <f t="shared" si="32"/>
        <v>0.5</v>
      </c>
      <c r="AE18" s="74">
        <v>1</v>
      </c>
      <c r="AF18" s="190">
        <f t="shared" si="33"/>
        <v>0.5</v>
      </c>
      <c r="AG18" s="149">
        <f t="shared" si="18"/>
        <v>2</v>
      </c>
      <c r="AH18" s="266">
        <v>1</v>
      </c>
      <c r="AI18" s="143">
        <f t="shared" si="34"/>
        <v>0.5</v>
      </c>
      <c r="AJ18" s="266">
        <v>1</v>
      </c>
      <c r="AK18" s="143">
        <f t="shared" si="35"/>
        <v>0.5</v>
      </c>
      <c r="AL18" s="149">
        <f t="shared" si="20"/>
        <v>2</v>
      </c>
      <c r="AM18" s="75">
        <v>1</v>
      </c>
      <c r="AN18" s="143">
        <f t="shared" si="44"/>
        <v>1</v>
      </c>
      <c r="AO18" s="74">
        <v>0</v>
      </c>
      <c r="AP18" s="143">
        <f t="shared" si="40"/>
        <v>0</v>
      </c>
      <c r="AQ18" s="149">
        <f t="shared" si="8"/>
        <v>1</v>
      </c>
      <c r="AR18" s="266">
        <v>1</v>
      </c>
      <c r="AS18" s="143">
        <f t="shared" si="22"/>
        <v>1</v>
      </c>
      <c r="AT18" s="270">
        <v>0</v>
      </c>
      <c r="AU18" s="143">
        <f t="shared" si="36"/>
        <v>0</v>
      </c>
      <c r="AV18" s="149">
        <f t="shared" si="23"/>
        <v>1</v>
      </c>
      <c r="AW18" s="75">
        <v>1</v>
      </c>
      <c r="AX18" s="143">
        <f t="shared" si="41"/>
        <v>1</v>
      </c>
      <c r="AY18" s="74">
        <v>0</v>
      </c>
      <c r="AZ18" s="143">
        <f t="shared" si="37"/>
        <v>0</v>
      </c>
      <c r="BA18" s="149">
        <f t="shared" si="9"/>
        <v>1</v>
      </c>
      <c r="BB18" s="266">
        <v>1</v>
      </c>
      <c r="BC18" s="143">
        <f t="shared" si="25"/>
        <v>1</v>
      </c>
      <c r="BD18" s="270">
        <v>0</v>
      </c>
      <c r="BE18" s="143">
        <f t="shared" si="38"/>
        <v>0</v>
      </c>
      <c r="BF18" s="149">
        <f t="shared" si="10"/>
        <v>1</v>
      </c>
      <c r="BG18" s="75"/>
      <c r="BH18" s="143">
        <f t="shared" si="42"/>
        <v>0</v>
      </c>
      <c r="BI18" s="74"/>
      <c r="BJ18" s="143">
        <f t="shared" si="43"/>
        <v>0</v>
      </c>
      <c r="BK18" s="149">
        <f t="shared" si="26"/>
        <v>0</v>
      </c>
      <c r="BL18" s="75"/>
      <c r="BM18" s="143">
        <f t="shared" si="27"/>
        <v>0</v>
      </c>
      <c r="BN18" s="74"/>
      <c r="BO18" s="143">
        <f t="shared" si="28"/>
        <v>0</v>
      </c>
      <c r="BP18" s="149">
        <f t="shared" si="39"/>
        <v>0</v>
      </c>
      <c r="BQ18" s="84">
        <f t="shared" si="29"/>
        <v>0</v>
      </c>
      <c r="BR18" s="229">
        <f t="shared" si="30"/>
        <v>1</v>
      </c>
    </row>
    <row r="19" spans="1:70" x14ac:dyDescent="0.2">
      <c r="A19" s="40" t="s">
        <v>136</v>
      </c>
      <c r="B19" s="199" t="s">
        <v>173</v>
      </c>
      <c r="C19" s="43" t="s">
        <v>117</v>
      </c>
      <c r="D19" s="266">
        <v>0</v>
      </c>
      <c r="E19" s="143">
        <f t="shared" si="11"/>
        <v>0</v>
      </c>
      <c r="F19" s="270">
        <v>0</v>
      </c>
      <c r="G19" s="143">
        <f t="shared" si="12"/>
        <v>0</v>
      </c>
      <c r="H19" s="274">
        <f t="shared" si="31"/>
        <v>0</v>
      </c>
      <c r="I19" s="75">
        <v>0</v>
      </c>
      <c r="J19" s="143">
        <f t="shared" si="0"/>
        <v>0</v>
      </c>
      <c r="K19" s="74">
        <v>0</v>
      </c>
      <c r="L19" s="190">
        <f t="shared" si="1"/>
        <v>0</v>
      </c>
      <c r="M19" s="149">
        <f t="shared" si="13"/>
        <v>0</v>
      </c>
      <c r="N19" s="266">
        <v>0</v>
      </c>
      <c r="O19" s="143">
        <f t="shared" si="2"/>
        <v>0</v>
      </c>
      <c r="P19" s="270">
        <v>0</v>
      </c>
      <c r="Q19" s="190">
        <f t="shared" si="3"/>
        <v>0</v>
      </c>
      <c r="R19" s="274">
        <f t="shared" si="14"/>
        <v>0</v>
      </c>
      <c r="S19" s="75">
        <v>0</v>
      </c>
      <c r="T19" s="143">
        <f t="shared" si="4"/>
        <v>0</v>
      </c>
      <c r="U19" s="74">
        <v>0</v>
      </c>
      <c r="V19" s="190">
        <f t="shared" si="5"/>
        <v>0</v>
      </c>
      <c r="W19" s="149">
        <f t="shared" si="15"/>
        <v>0</v>
      </c>
      <c r="X19" s="266">
        <v>0</v>
      </c>
      <c r="Y19" s="143">
        <f t="shared" si="6"/>
        <v>0</v>
      </c>
      <c r="Z19" s="270">
        <v>0</v>
      </c>
      <c r="AA19" s="190">
        <f t="shared" si="7"/>
        <v>0</v>
      </c>
      <c r="AB19" s="149">
        <f t="shared" si="16"/>
        <v>0</v>
      </c>
      <c r="AC19" s="75">
        <v>0</v>
      </c>
      <c r="AD19" s="143">
        <f t="shared" si="32"/>
        <v>0</v>
      </c>
      <c r="AE19" s="74">
        <v>0</v>
      </c>
      <c r="AF19" s="190">
        <f t="shared" si="33"/>
        <v>0</v>
      </c>
      <c r="AG19" s="149">
        <f t="shared" si="18"/>
        <v>0</v>
      </c>
      <c r="AH19" s="266">
        <v>1</v>
      </c>
      <c r="AI19" s="143">
        <f t="shared" si="34"/>
        <v>1</v>
      </c>
      <c r="AJ19" s="266">
        <v>0</v>
      </c>
      <c r="AK19" s="143">
        <f t="shared" si="35"/>
        <v>0</v>
      </c>
      <c r="AL19" s="149">
        <f t="shared" si="20"/>
        <v>1</v>
      </c>
      <c r="AM19" s="75">
        <v>1</v>
      </c>
      <c r="AN19" s="143">
        <f t="shared" si="44"/>
        <v>1</v>
      </c>
      <c r="AO19" s="74">
        <v>0</v>
      </c>
      <c r="AP19" s="143">
        <f t="shared" si="40"/>
        <v>0</v>
      </c>
      <c r="AQ19" s="149">
        <f t="shared" si="8"/>
        <v>1</v>
      </c>
      <c r="AR19" s="266">
        <v>1</v>
      </c>
      <c r="AS19" s="143">
        <f t="shared" si="22"/>
        <v>1</v>
      </c>
      <c r="AT19" s="270">
        <v>0</v>
      </c>
      <c r="AU19" s="143">
        <f t="shared" si="36"/>
        <v>0</v>
      </c>
      <c r="AV19" s="149">
        <f t="shared" si="23"/>
        <v>1</v>
      </c>
      <c r="AW19" s="75">
        <v>0</v>
      </c>
      <c r="AX19" s="143">
        <f t="shared" si="41"/>
        <v>0</v>
      </c>
      <c r="AY19" s="74">
        <v>0</v>
      </c>
      <c r="AZ19" s="143">
        <f t="shared" si="37"/>
        <v>0</v>
      </c>
      <c r="BA19" s="149">
        <f t="shared" si="9"/>
        <v>0</v>
      </c>
      <c r="BB19" s="266">
        <v>0</v>
      </c>
      <c r="BC19" s="143">
        <f t="shared" si="25"/>
        <v>0</v>
      </c>
      <c r="BD19" s="270">
        <v>0</v>
      </c>
      <c r="BE19" s="143">
        <f t="shared" si="38"/>
        <v>0</v>
      </c>
      <c r="BF19" s="149">
        <f t="shared" si="10"/>
        <v>0</v>
      </c>
      <c r="BG19" s="75"/>
      <c r="BH19" s="143">
        <f t="shared" si="42"/>
        <v>0</v>
      </c>
      <c r="BI19" s="74"/>
      <c r="BJ19" s="143">
        <f t="shared" si="43"/>
        <v>0</v>
      </c>
      <c r="BK19" s="149">
        <f t="shared" si="26"/>
        <v>0</v>
      </c>
      <c r="BL19" s="75"/>
      <c r="BM19" s="143">
        <f t="shared" si="27"/>
        <v>0</v>
      </c>
      <c r="BN19" s="74"/>
      <c r="BO19" s="143">
        <f t="shared" si="28"/>
        <v>0</v>
      </c>
      <c r="BP19" s="149">
        <f t="shared" si="39"/>
        <v>0</v>
      </c>
      <c r="BQ19" s="84">
        <f t="shared" si="29"/>
        <v>0</v>
      </c>
      <c r="BR19" s="229">
        <f t="shared" si="30"/>
        <v>0</v>
      </c>
    </row>
    <row r="20" spans="1:70" x14ac:dyDescent="0.2">
      <c r="A20" s="40" t="s">
        <v>125</v>
      </c>
      <c r="B20" s="199" t="s">
        <v>174</v>
      </c>
      <c r="C20" s="43" t="s">
        <v>32</v>
      </c>
      <c r="D20" s="266">
        <v>16</v>
      </c>
      <c r="E20" s="143">
        <f t="shared" si="11"/>
        <v>0.61538461538461542</v>
      </c>
      <c r="F20" s="270">
        <v>10</v>
      </c>
      <c r="G20" s="143">
        <f t="shared" si="12"/>
        <v>0.38461538461538464</v>
      </c>
      <c r="H20" s="274">
        <f t="shared" si="31"/>
        <v>26</v>
      </c>
      <c r="I20" s="75">
        <v>14</v>
      </c>
      <c r="J20" s="143">
        <f t="shared" si="0"/>
        <v>0.58333333333333337</v>
      </c>
      <c r="K20" s="145">
        <v>10</v>
      </c>
      <c r="L20" s="190">
        <f t="shared" si="1"/>
        <v>0.41666666666666669</v>
      </c>
      <c r="M20" s="149">
        <f t="shared" si="13"/>
        <v>24</v>
      </c>
      <c r="N20" s="266">
        <v>13</v>
      </c>
      <c r="O20" s="143">
        <f t="shared" si="2"/>
        <v>0.59090909090909094</v>
      </c>
      <c r="P20" s="270">
        <v>9</v>
      </c>
      <c r="Q20" s="190">
        <f t="shared" si="3"/>
        <v>0.40909090909090912</v>
      </c>
      <c r="R20" s="274">
        <f t="shared" si="14"/>
        <v>22</v>
      </c>
      <c r="S20" s="144">
        <v>11</v>
      </c>
      <c r="T20" s="143">
        <f t="shared" si="4"/>
        <v>0.6470588235294118</v>
      </c>
      <c r="U20" s="145">
        <v>6</v>
      </c>
      <c r="V20" s="190">
        <f t="shared" si="5"/>
        <v>0.35294117647058826</v>
      </c>
      <c r="W20" s="149">
        <f t="shared" si="15"/>
        <v>17</v>
      </c>
      <c r="X20" s="266">
        <v>16</v>
      </c>
      <c r="Y20" s="143">
        <f t="shared" si="6"/>
        <v>0.66666666666666663</v>
      </c>
      <c r="Z20" s="270">
        <v>8</v>
      </c>
      <c r="AA20" s="190">
        <f t="shared" si="7"/>
        <v>0.33333333333333331</v>
      </c>
      <c r="AB20" s="149">
        <f t="shared" si="16"/>
        <v>24</v>
      </c>
      <c r="AC20" s="144">
        <v>15</v>
      </c>
      <c r="AD20" s="143">
        <f t="shared" si="32"/>
        <v>0.68181818181818177</v>
      </c>
      <c r="AE20" s="145">
        <v>7</v>
      </c>
      <c r="AF20" s="190">
        <f t="shared" si="33"/>
        <v>0.31818181818181818</v>
      </c>
      <c r="AG20" s="149">
        <f t="shared" si="18"/>
        <v>22</v>
      </c>
      <c r="AH20" s="266">
        <v>15</v>
      </c>
      <c r="AI20" s="143">
        <f t="shared" si="34"/>
        <v>0.625</v>
      </c>
      <c r="AJ20" s="266">
        <v>9</v>
      </c>
      <c r="AK20" s="143">
        <f t="shared" si="35"/>
        <v>0.375</v>
      </c>
      <c r="AL20" s="149">
        <f t="shared" si="20"/>
        <v>24</v>
      </c>
      <c r="AM20" s="144">
        <v>15</v>
      </c>
      <c r="AN20" s="143">
        <f t="shared" si="44"/>
        <v>0.65217391304347827</v>
      </c>
      <c r="AO20" s="145">
        <v>8</v>
      </c>
      <c r="AP20" s="143">
        <f t="shared" si="40"/>
        <v>0.34782608695652173</v>
      </c>
      <c r="AQ20" s="149">
        <f t="shared" si="8"/>
        <v>23</v>
      </c>
      <c r="AR20" s="266">
        <v>15</v>
      </c>
      <c r="AS20" s="143">
        <f t="shared" si="22"/>
        <v>0.65217391304347827</v>
      </c>
      <c r="AT20" s="270">
        <v>8</v>
      </c>
      <c r="AU20" s="143">
        <f t="shared" si="36"/>
        <v>0.34782608695652173</v>
      </c>
      <c r="AV20" s="149">
        <f t="shared" si="23"/>
        <v>23</v>
      </c>
      <c r="AW20" s="144">
        <v>16</v>
      </c>
      <c r="AX20" s="143">
        <f t="shared" si="41"/>
        <v>0.64</v>
      </c>
      <c r="AY20" s="145">
        <v>9</v>
      </c>
      <c r="AZ20" s="143">
        <f t="shared" si="37"/>
        <v>0.36</v>
      </c>
      <c r="BA20" s="149">
        <f t="shared" si="9"/>
        <v>25</v>
      </c>
      <c r="BB20" s="266">
        <v>16</v>
      </c>
      <c r="BC20" s="143">
        <f t="shared" si="25"/>
        <v>0.64</v>
      </c>
      <c r="BD20" s="270">
        <v>9</v>
      </c>
      <c r="BE20" s="143">
        <f t="shared" si="38"/>
        <v>0.36</v>
      </c>
      <c r="BF20" s="149">
        <f t="shared" si="10"/>
        <v>25</v>
      </c>
      <c r="BG20" s="144"/>
      <c r="BH20" s="143">
        <f t="shared" si="42"/>
        <v>0</v>
      </c>
      <c r="BI20" s="145"/>
      <c r="BJ20" s="143">
        <f t="shared" si="43"/>
        <v>0</v>
      </c>
      <c r="BK20" s="149">
        <f t="shared" si="26"/>
        <v>0</v>
      </c>
      <c r="BL20" s="144"/>
      <c r="BM20" s="143">
        <f t="shared" si="27"/>
        <v>0</v>
      </c>
      <c r="BN20" s="145"/>
      <c r="BO20" s="143">
        <f t="shared" si="28"/>
        <v>0</v>
      </c>
      <c r="BP20" s="149">
        <f t="shared" si="39"/>
        <v>0</v>
      </c>
      <c r="BQ20" s="84">
        <f t="shared" si="29"/>
        <v>0</v>
      </c>
      <c r="BR20" s="229">
        <f t="shared" si="30"/>
        <v>1</v>
      </c>
    </row>
    <row r="21" spans="1:70" x14ac:dyDescent="0.2">
      <c r="A21" s="40" t="s">
        <v>126</v>
      </c>
      <c r="B21" s="199" t="s">
        <v>174</v>
      </c>
      <c r="C21" s="43" t="s">
        <v>117</v>
      </c>
      <c r="D21" s="266">
        <v>2</v>
      </c>
      <c r="E21" s="143">
        <f t="shared" si="11"/>
        <v>1</v>
      </c>
      <c r="F21" s="270">
        <v>0</v>
      </c>
      <c r="G21" s="143">
        <f t="shared" si="12"/>
        <v>0</v>
      </c>
      <c r="H21" s="274">
        <f t="shared" si="31"/>
        <v>2</v>
      </c>
      <c r="I21" s="75">
        <v>2</v>
      </c>
      <c r="J21" s="143">
        <f t="shared" si="0"/>
        <v>0.66666666666666663</v>
      </c>
      <c r="K21" s="145">
        <v>1</v>
      </c>
      <c r="L21" s="190">
        <f t="shared" si="1"/>
        <v>0.33333333333333331</v>
      </c>
      <c r="M21" s="149">
        <f t="shared" si="13"/>
        <v>3</v>
      </c>
      <c r="N21" s="266">
        <v>2</v>
      </c>
      <c r="O21" s="143">
        <f t="shared" si="2"/>
        <v>0.66666666666666663</v>
      </c>
      <c r="P21" s="270">
        <v>1</v>
      </c>
      <c r="Q21" s="190">
        <f t="shared" si="3"/>
        <v>0.33333333333333331</v>
      </c>
      <c r="R21" s="274">
        <f t="shared" si="14"/>
        <v>3</v>
      </c>
      <c r="S21" s="144">
        <v>2</v>
      </c>
      <c r="T21" s="143">
        <f t="shared" si="4"/>
        <v>0.5</v>
      </c>
      <c r="U21" s="145">
        <v>2</v>
      </c>
      <c r="V21" s="190">
        <f t="shared" si="5"/>
        <v>0.5</v>
      </c>
      <c r="W21" s="149">
        <f t="shared" si="15"/>
        <v>4</v>
      </c>
      <c r="X21" s="266">
        <v>2</v>
      </c>
      <c r="Y21" s="143">
        <f t="shared" si="6"/>
        <v>0.5</v>
      </c>
      <c r="Z21" s="270">
        <v>2</v>
      </c>
      <c r="AA21" s="190">
        <f t="shared" si="7"/>
        <v>0.5</v>
      </c>
      <c r="AB21" s="149">
        <f t="shared" si="16"/>
        <v>4</v>
      </c>
      <c r="AC21" s="144">
        <v>2</v>
      </c>
      <c r="AD21" s="143">
        <f t="shared" si="32"/>
        <v>0.66666666666666663</v>
      </c>
      <c r="AE21" s="145">
        <v>1</v>
      </c>
      <c r="AF21" s="190">
        <f t="shared" si="33"/>
        <v>0.33333333333333331</v>
      </c>
      <c r="AG21" s="149">
        <f t="shared" si="18"/>
        <v>3</v>
      </c>
      <c r="AH21" s="266">
        <v>2</v>
      </c>
      <c r="AI21" s="143">
        <f t="shared" si="34"/>
        <v>0.66666666666666663</v>
      </c>
      <c r="AJ21" s="266">
        <v>1</v>
      </c>
      <c r="AK21" s="143">
        <f t="shared" si="35"/>
        <v>0.33333333333333331</v>
      </c>
      <c r="AL21" s="149">
        <f t="shared" si="20"/>
        <v>3</v>
      </c>
      <c r="AM21" s="144">
        <v>2</v>
      </c>
      <c r="AN21" s="143">
        <f t="shared" si="44"/>
        <v>0.66666666666666663</v>
      </c>
      <c r="AO21" s="145">
        <v>1</v>
      </c>
      <c r="AP21" s="143">
        <f t="shared" si="40"/>
        <v>0.33333333333333331</v>
      </c>
      <c r="AQ21" s="149">
        <f t="shared" si="8"/>
        <v>3</v>
      </c>
      <c r="AR21" s="266">
        <v>2</v>
      </c>
      <c r="AS21" s="143">
        <f t="shared" si="22"/>
        <v>0.66666666666666663</v>
      </c>
      <c r="AT21" s="270">
        <v>1</v>
      </c>
      <c r="AU21" s="143">
        <f t="shared" si="36"/>
        <v>0.33333333333333331</v>
      </c>
      <c r="AV21" s="149">
        <f t="shared" si="23"/>
        <v>3</v>
      </c>
      <c r="AW21" s="144">
        <v>3</v>
      </c>
      <c r="AX21" s="143">
        <f t="shared" si="41"/>
        <v>0.75</v>
      </c>
      <c r="AY21" s="145">
        <v>1</v>
      </c>
      <c r="AZ21" s="143">
        <f t="shared" si="37"/>
        <v>0.25</v>
      </c>
      <c r="BA21" s="149">
        <f t="shared" si="9"/>
        <v>4</v>
      </c>
      <c r="BB21" s="266">
        <v>3</v>
      </c>
      <c r="BC21" s="143">
        <f t="shared" si="25"/>
        <v>0.75</v>
      </c>
      <c r="BD21" s="270">
        <v>1</v>
      </c>
      <c r="BE21" s="143">
        <f t="shared" si="38"/>
        <v>0.25</v>
      </c>
      <c r="BF21" s="149">
        <f t="shared" si="10"/>
        <v>4</v>
      </c>
      <c r="BG21" s="144"/>
      <c r="BH21" s="143">
        <f t="shared" si="42"/>
        <v>0</v>
      </c>
      <c r="BI21" s="145"/>
      <c r="BJ21" s="143">
        <f t="shared" si="43"/>
        <v>0</v>
      </c>
      <c r="BK21" s="149">
        <f t="shared" si="26"/>
        <v>0</v>
      </c>
      <c r="BL21" s="144"/>
      <c r="BM21" s="143">
        <f t="shared" si="27"/>
        <v>0</v>
      </c>
      <c r="BN21" s="145"/>
      <c r="BO21" s="143">
        <f t="shared" si="28"/>
        <v>0</v>
      </c>
      <c r="BP21" s="149">
        <f t="shared" si="39"/>
        <v>0</v>
      </c>
      <c r="BQ21" s="84">
        <f t="shared" si="29"/>
        <v>0</v>
      </c>
      <c r="BR21" s="229">
        <f t="shared" si="30"/>
        <v>1</v>
      </c>
    </row>
    <row r="22" spans="1:70" s="79" customFormat="1" x14ac:dyDescent="0.2">
      <c r="A22" s="40"/>
      <c r="B22" s="199" t="s">
        <v>225</v>
      </c>
      <c r="C22" s="43" t="s">
        <v>32</v>
      </c>
      <c r="D22" s="266">
        <v>0</v>
      </c>
      <c r="E22" s="143">
        <f t="shared" si="11"/>
        <v>0</v>
      </c>
      <c r="F22" s="270">
        <v>0</v>
      </c>
      <c r="G22" s="143">
        <f t="shared" si="12"/>
        <v>0</v>
      </c>
      <c r="H22" s="274">
        <f t="shared" si="31"/>
        <v>0</v>
      </c>
      <c r="I22" s="75">
        <v>0</v>
      </c>
      <c r="J22" s="143">
        <f t="shared" si="0"/>
        <v>0</v>
      </c>
      <c r="K22" s="145">
        <v>0</v>
      </c>
      <c r="L22" s="190">
        <f t="shared" si="1"/>
        <v>0</v>
      </c>
      <c r="M22" s="149">
        <f t="shared" ref="M22" si="66">SUM(I22,K22)</f>
        <v>0</v>
      </c>
      <c r="N22" s="266">
        <v>0</v>
      </c>
      <c r="O22" s="143">
        <f t="shared" si="2"/>
        <v>0</v>
      </c>
      <c r="P22" s="270">
        <v>0</v>
      </c>
      <c r="Q22" s="190">
        <f t="shared" si="3"/>
        <v>0</v>
      </c>
      <c r="R22" s="274">
        <f t="shared" ref="R22" si="67">SUM(N22,P22)</f>
        <v>0</v>
      </c>
      <c r="S22" s="144">
        <v>0</v>
      </c>
      <c r="T22" s="143">
        <f t="shared" si="4"/>
        <v>0</v>
      </c>
      <c r="U22" s="145">
        <v>0</v>
      </c>
      <c r="V22" s="190">
        <f t="shared" si="5"/>
        <v>0</v>
      </c>
      <c r="W22" s="149">
        <f t="shared" ref="W22" si="68">SUM(S22,U22)</f>
        <v>0</v>
      </c>
      <c r="X22" s="266">
        <v>0</v>
      </c>
      <c r="Y22" s="143">
        <f t="shared" si="6"/>
        <v>0</v>
      </c>
      <c r="Z22" s="270">
        <v>0</v>
      </c>
      <c r="AA22" s="190">
        <f t="shared" si="7"/>
        <v>0</v>
      </c>
      <c r="AB22" s="149">
        <f t="shared" ref="AB22" si="69">SUM(X22,Z22)</f>
        <v>0</v>
      </c>
      <c r="AC22" s="144">
        <v>0</v>
      </c>
      <c r="AD22" s="143">
        <f t="shared" si="32"/>
        <v>0</v>
      </c>
      <c r="AE22" s="145">
        <v>0</v>
      </c>
      <c r="AF22" s="190">
        <f t="shared" si="33"/>
        <v>0</v>
      </c>
      <c r="AG22" s="149">
        <f t="shared" ref="AG22" si="70">SUM(AC22,AE22)</f>
        <v>0</v>
      </c>
      <c r="AH22" s="266">
        <v>0</v>
      </c>
      <c r="AI22" s="143">
        <f t="shared" si="34"/>
        <v>0</v>
      </c>
      <c r="AJ22" s="266">
        <v>0</v>
      </c>
      <c r="AK22" s="143">
        <f t="shared" si="35"/>
        <v>0</v>
      </c>
      <c r="AL22" s="149">
        <f t="shared" ref="AL22:AL24" si="71">SUM(AH22,AJ22)</f>
        <v>0</v>
      </c>
      <c r="AM22" s="144">
        <v>0</v>
      </c>
      <c r="AN22" s="143">
        <f t="shared" si="44"/>
        <v>0</v>
      </c>
      <c r="AO22" s="145">
        <v>0</v>
      </c>
      <c r="AP22" s="143">
        <f t="shared" si="40"/>
        <v>0</v>
      </c>
      <c r="AQ22" s="149">
        <f t="shared" si="8"/>
        <v>0</v>
      </c>
      <c r="AR22" s="266">
        <v>0</v>
      </c>
      <c r="AS22" s="143">
        <f t="shared" si="22"/>
        <v>0</v>
      </c>
      <c r="AT22" s="270">
        <v>0</v>
      </c>
      <c r="AU22" s="143">
        <f t="shared" si="36"/>
        <v>0</v>
      </c>
      <c r="AV22" s="149">
        <f t="shared" ref="AV22:AV25" si="72">SUM(AR22,AT22)</f>
        <v>0</v>
      </c>
      <c r="AW22" s="144">
        <v>0</v>
      </c>
      <c r="AX22" s="143">
        <f t="shared" si="41"/>
        <v>0</v>
      </c>
      <c r="AY22" s="145">
        <v>0</v>
      </c>
      <c r="AZ22" s="143">
        <f t="shared" si="37"/>
        <v>0</v>
      </c>
      <c r="BA22" s="149">
        <f t="shared" ref="BA22:BA25" si="73">SUM(AW22,AY22)</f>
        <v>0</v>
      </c>
      <c r="BB22" s="266">
        <v>0</v>
      </c>
      <c r="BC22" s="143">
        <f t="shared" si="25"/>
        <v>0</v>
      </c>
      <c r="BD22" s="270">
        <v>0</v>
      </c>
      <c r="BE22" s="143">
        <f t="shared" si="38"/>
        <v>0</v>
      </c>
      <c r="BF22" s="149">
        <f t="shared" ref="BF22" si="74">SUM(BB22,BD22)</f>
        <v>0</v>
      </c>
      <c r="BG22" s="144"/>
      <c r="BH22" s="143">
        <f t="shared" si="42"/>
        <v>0</v>
      </c>
      <c r="BI22" s="145"/>
      <c r="BJ22" s="143">
        <f t="shared" si="43"/>
        <v>0</v>
      </c>
      <c r="BK22" s="149">
        <f t="shared" si="26"/>
        <v>0</v>
      </c>
      <c r="BL22" s="144"/>
      <c r="BM22" s="143">
        <f t="shared" si="27"/>
        <v>0</v>
      </c>
      <c r="BN22" s="145"/>
      <c r="BO22" s="143">
        <f t="shared" si="28"/>
        <v>0</v>
      </c>
      <c r="BP22" s="149">
        <f t="shared" ref="BP22" si="75">SUM(BL22,BN22)</f>
        <v>0</v>
      </c>
      <c r="BQ22" s="84">
        <f t="shared" si="29"/>
        <v>0</v>
      </c>
      <c r="BR22" s="229">
        <f t="shared" si="30"/>
        <v>0</v>
      </c>
    </row>
    <row r="23" spans="1:70" s="79" customFormat="1" x14ac:dyDescent="0.2">
      <c r="A23" s="40"/>
      <c r="B23" s="199" t="s">
        <v>219</v>
      </c>
      <c r="C23" s="43" t="s">
        <v>32</v>
      </c>
      <c r="D23" s="266">
        <v>0</v>
      </c>
      <c r="E23" s="143">
        <f t="shared" si="11"/>
        <v>0</v>
      </c>
      <c r="F23" s="270">
        <v>0</v>
      </c>
      <c r="G23" s="143">
        <f t="shared" si="12"/>
        <v>0</v>
      </c>
      <c r="H23" s="274">
        <f t="shared" si="31"/>
        <v>0</v>
      </c>
      <c r="I23" s="75">
        <v>0</v>
      </c>
      <c r="J23" s="143">
        <f t="shared" si="0"/>
        <v>0</v>
      </c>
      <c r="K23" s="145">
        <v>0</v>
      </c>
      <c r="L23" s="190">
        <f t="shared" si="1"/>
        <v>0</v>
      </c>
      <c r="M23" s="149">
        <f t="shared" si="13"/>
        <v>0</v>
      </c>
      <c r="N23" s="266">
        <v>0</v>
      </c>
      <c r="O23" s="143">
        <f t="shared" si="2"/>
        <v>0</v>
      </c>
      <c r="P23" s="270">
        <v>0</v>
      </c>
      <c r="Q23" s="190">
        <f t="shared" si="3"/>
        <v>0</v>
      </c>
      <c r="R23" s="274">
        <f t="shared" si="14"/>
        <v>0</v>
      </c>
      <c r="S23" s="144">
        <v>0</v>
      </c>
      <c r="T23" s="143">
        <f t="shared" si="4"/>
        <v>0</v>
      </c>
      <c r="U23" s="145">
        <v>0</v>
      </c>
      <c r="V23" s="190">
        <f t="shared" si="5"/>
        <v>0</v>
      </c>
      <c r="W23" s="149">
        <f t="shared" si="15"/>
        <v>0</v>
      </c>
      <c r="X23" s="266">
        <v>0</v>
      </c>
      <c r="Y23" s="143">
        <f t="shared" si="6"/>
        <v>0</v>
      </c>
      <c r="Z23" s="270">
        <v>0</v>
      </c>
      <c r="AA23" s="190">
        <f t="shared" si="7"/>
        <v>0</v>
      </c>
      <c r="AB23" s="149">
        <f t="shared" si="16"/>
        <v>0</v>
      </c>
      <c r="AC23" s="144">
        <v>0</v>
      </c>
      <c r="AD23" s="143">
        <f t="shared" si="32"/>
        <v>0</v>
      </c>
      <c r="AE23" s="145">
        <v>0</v>
      </c>
      <c r="AF23" s="190">
        <f t="shared" si="33"/>
        <v>0</v>
      </c>
      <c r="AG23" s="149">
        <f t="shared" si="18"/>
        <v>0</v>
      </c>
      <c r="AH23" s="266">
        <v>0</v>
      </c>
      <c r="AI23" s="143">
        <f t="shared" si="34"/>
        <v>0</v>
      </c>
      <c r="AJ23" s="266">
        <v>0</v>
      </c>
      <c r="AK23" s="143">
        <f t="shared" si="35"/>
        <v>0</v>
      </c>
      <c r="AL23" s="149">
        <f t="shared" si="71"/>
        <v>0</v>
      </c>
      <c r="AM23" s="144">
        <v>0</v>
      </c>
      <c r="AN23" s="143">
        <f t="shared" si="44"/>
        <v>0</v>
      </c>
      <c r="AO23" s="145">
        <v>0</v>
      </c>
      <c r="AP23" s="143">
        <f t="shared" si="40"/>
        <v>0</v>
      </c>
      <c r="AQ23" s="149">
        <f t="shared" si="8"/>
        <v>0</v>
      </c>
      <c r="AR23" s="266">
        <v>0</v>
      </c>
      <c r="AS23" s="143">
        <f t="shared" si="22"/>
        <v>0</v>
      </c>
      <c r="AT23" s="270">
        <v>0</v>
      </c>
      <c r="AU23" s="143">
        <f t="shared" si="36"/>
        <v>0</v>
      </c>
      <c r="AV23" s="149">
        <f t="shared" si="72"/>
        <v>0</v>
      </c>
      <c r="AW23" s="144">
        <v>0</v>
      </c>
      <c r="AX23" s="143">
        <f>IF(BA23=0,0,AW23/BA23)</f>
        <v>0</v>
      </c>
      <c r="AY23" s="145">
        <v>0</v>
      </c>
      <c r="AZ23" s="143">
        <f t="shared" si="37"/>
        <v>0</v>
      </c>
      <c r="BA23" s="149">
        <f t="shared" si="73"/>
        <v>0</v>
      </c>
      <c r="BB23" s="266">
        <v>0</v>
      </c>
      <c r="BC23" s="143">
        <f t="shared" si="25"/>
        <v>0</v>
      </c>
      <c r="BD23" s="270">
        <v>0</v>
      </c>
      <c r="BE23" s="143">
        <f t="shared" si="38"/>
        <v>0</v>
      </c>
      <c r="BF23" s="149">
        <v>0</v>
      </c>
      <c r="BG23" s="144"/>
      <c r="BH23" s="143">
        <f t="shared" si="42"/>
        <v>0</v>
      </c>
      <c r="BI23" s="145"/>
      <c r="BJ23" s="143">
        <f t="shared" si="43"/>
        <v>0</v>
      </c>
      <c r="BK23" s="149">
        <f t="shared" si="26"/>
        <v>0</v>
      </c>
      <c r="BL23" s="144"/>
      <c r="BM23" s="143">
        <f t="shared" si="27"/>
        <v>0</v>
      </c>
      <c r="BN23" s="145"/>
      <c r="BO23" s="143">
        <f t="shared" si="28"/>
        <v>0</v>
      </c>
      <c r="BP23" s="149">
        <f t="shared" si="39"/>
        <v>0</v>
      </c>
      <c r="BQ23" s="84">
        <f t="shared" si="29"/>
        <v>0</v>
      </c>
      <c r="BR23" s="229">
        <f t="shared" si="30"/>
        <v>0</v>
      </c>
    </row>
    <row r="24" spans="1:70" s="79" customFormat="1" x14ac:dyDescent="0.2">
      <c r="A24" s="40"/>
      <c r="B24" s="199" t="s">
        <v>226</v>
      </c>
      <c r="C24" s="43" t="s">
        <v>32</v>
      </c>
      <c r="D24" s="266">
        <v>0</v>
      </c>
      <c r="E24" s="143">
        <f t="shared" si="11"/>
        <v>0</v>
      </c>
      <c r="F24" s="270">
        <v>0</v>
      </c>
      <c r="G24" s="143">
        <f t="shared" si="12"/>
        <v>0</v>
      </c>
      <c r="H24" s="274">
        <f t="shared" si="31"/>
        <v>0</v>
      </c>
      <c r="I24" s="75">
        <v>0</v>
      </c>
      <c r="J24" s="143">
        <f t="shared" si="0"/>
        <v>0</v>
      </c>
      <c r="K24" s="145">
        <v>0</v>
      </c>
      <c r="L24" s="190">
        <f t="shared" si="1"/>
        <v>0</v>
      </c>
      <c r="M24" s="149">
        <f t="shared" ref="M24" si="76">SUM(I24,K24)</f>
        <v>0</v>
      </c>
      <c r="N24" s="266">
        <v>0</v>
      </c>
      <c r="O24" s="143">
        <f t="shared" si="2"/>
        <v>0</v>
      </c>
      <c r="P24" s="270">
        <v>0</v>
      </c>
      <c r="Q24" s="190">
        <f t="shared" si="3"/>
        <v>0</v>
      </c>
      <c r="R24" s="274">
        <f t="shared" ref="R24" si="77">SUM(N24,P24)</f>
        <v>0</v>
      </c>
      <c r="S24" s="144">
        <v>0</v>
      </c>
      <c r="T24" s="143">
        <f t="shared" si="4"/>
        <v>0</v>
      </c>
      <c r="U24" s="145">
        <v>0</v>
      </c>
      <c r="V24" s="190">
        <f t="shared" si="5"/>
        <v>0</v>
      </c>
      <c r="W24" s="149">
        <f t="shared" ref="W24" si="78">SUM(S24,U24)</f>
        <v>0</v>
      </c>
      <c r="X24" s="266">
        <v>0</v>
      </c>
      <c r="Y24" s="143">
        <f t="shared" si="6"/>
        <v>0</v>
      </c>
      <c r="Z24" s="270">
        <v>0</v>
      </c>
      <c r="AA24" s="190">
        <f t="shared" si="7"/>
        <v>0</v>
      </c>
      <c r="AB24" s="149">
        <f t="shared" ref="AB24" si="79">SUM(X24,Z24)</f>
        <v>0</v>
      </c>
      <c r="AC24" s="144">
        <v>0</v>
      </c>
      <c r="AD24" s="143">
        <f t="shared" si="32"/>
        <v>0</v>
      </c>
      <c r="AE24" s="145">
        <v>0</v>
      </c>
      <c r="AF24" s="190">
        <f t="shared" si="33"/>
        <v>0</v>
      </c>
      <c r="AG24" s="149">
        <f t="shared" ref="AG24" si="80">SUM(AC24,AE24)</f>
        <v>0</v>
      </c>
      <c r="AH24" s="266">
        <v>0</v>
      </c>
      <c r="AI24" s="143">
        <f t="shared" si="34"/>
        <v>0</v>
      </c>
      <c r="AJ24" s="266">
        <v>0</v>
      </c>
      <c r="AK24" s="143">
        <f t="shared" si="35"/>
        <v>0</v>
      </c>
      <c r="AL24" s="149">
        <f t="shared" si="71"/>
        <v>0</v>
      </c>
      <c r="AM24" s="144">
        <v>0</v>
      </c>
      <c r="AN24" s="143">
        <f>IF(AQ24=0,0,AM24/AQ24)</f>
        <v>0</v>
      </c>
      <c r="AO24" s="145">
        <v>0</v>
      </c>
      <c r="AP24" s="143">
        <f t="shared" si="40"/>
        <v>0</v>
      </c>
      <c r="AQ24" s="149">
        <f t="shared" si="8"/>
        <v>0</v>
      </c>
      <c r="AR24" s="266">
        <v>0</v>
      </c>
      <c r="AS24" s="143">
        <f t="shared" si="22"/>
        <v>0</v>
      </c>
      <c r="AT24" s="270">
        <v>0</v>
      </c>
      <c r="AU24" s="143">
        <f t="shared" si="36"/>
        <v>0</v>
      </c>
      <c r="AV24" s="149">
        <f t="shared" si="72"/>
        <v>0</v>
      </c>
      <c r="AW24" s="144">
        <v>0</v>
      </c>
      <c r="AX24" s="143">
        <f t="shared" si="41"/>
        <v>0</v>
      </c>
      <c r="AY24" s="145">
        <v>0</v>
      </c>
      <c r="AZ24" s="143">
        <f t="shared" si="37"/>
        <v>0</v>
      </c>
      <c r="BA24" s="149">
        <f t="shared" si="73"/>
        <v>0</v>
      </c>
      <c r="BB24" s="266">
        <v>0</v>
      </c>
      <c r="BC24" s="143">
        <f t="shared" si="25"/>
        <v>0</v>
      </c>
      <c r="BD24" s="270">
        <v>0</v>
      </c>
      <c r="BE24" s="143">
        <f t="shared" si="38"/>
        <v>0</v>
      </c>
      <c r="BF24" s="149">
        <v>0</v>
      </c>
      <c r="BG24" s="144"/>
      <c r="BH24" s="143">
        <f t="shared" si="42"/>
        <v>0</v>
      </c>
      <c r="BI24" s="145"/>
      <c r="BJ24" s="143">
        <f t="shared" si="43"/>
        <v>0</v>
      </c>
      <c r="BK24" s="149">
        <f t="shared" si="26"/>
        <v>0</v>
      </c>
      <c r="BL24" s="144"/>
      <c r="BM24" s="143">
        <f t="shared" si="27"/>
        <v>0</v>
      </c>
      <c r="BN24" s="145"/>
      <c r="BO24" s="143">
        <f t="shared" si="28"/>
        <v>0</v>
      </c>
      <c r="BP24" s="149">
        <f t="shared" ref="BP24" si="81">SUM(BL24,BN24)</f>
        <v>0</v>
      </c>
      <c r="BQ24" s="84">
        <f t="shared" si="29"/>
        <v>0</v>
      </c>
      <c r="BR24" s="229">
        <f t="shared" si="30"/>
        <v>0</v>
      </c>
    </row>
    <row r="25" spans="1:70" x14ac:dyDescent="0.2">
      <c r="A25" s="40" t="s">
        <v>126</v>
      </c>
      <c r="B25" s="199" t="s">
        <v>175</v>
      </c>
      <c r="C25" s="43" t="s">
        <v>32</v>
      </c>
      <c r="D25" s="266">
        <v>0</v>
      </c>
      <c r="E25" s="143">
        <f t="shared" si="11"/>
        <v>0</v>
      </c>
      <c r="F25" s="270">
        <v>0</v>
      </c>
      <c r="G25" s="143">
        <f t="shared" si="12"/>
        <v>0</v>
      </c>
      <c r="H25" s="274">
        <f t="shared" si="31"/>
        <v>0</v>
      </c>
      <c r="I25" s="75">
        <v>0</v>
      </c>
      <c r="J25" s="143">
        <f t="shared" si="0"/>
        <v>0</v>
      </c>
      <c r="K25" s="145">
        <v>0</v>
      </c>
      <c r="L25" s="190">
        <f t="shared" si="1"/>
        <v>0</v>
      </c>
      <c r="M25" s="149">
        <f t="shared" si="13"/>
        <v>0</v>
      </c>
      <c r="N25" s="266">
        <v>0</v>
      </c>
      <c r="O25" s="143">
        <f t="shared" si="2"/>
        <v>0</v>
      </c>
      <c r="P25" s="270">
        <v>0</v>
      </c>
      <c r="Q25" s="190">
        <f t="shared" si="3"/>
        <v>0</v>
      </c>
      <c r="R25" s="274">
        <f t="shared" si="14"/>
        <v>0</v>
      </c>
      <c r="S25" s="144">
        <v>0</v>
      </c>
      <c r="T25" s="143">
        <f t="shared" si="4"/>
        <v>0</v>
      </c>
      <c r="U25" s="145">
        <v>0</v>
      </c>
      <c r="V25" s="190">
        <f t="shared" si="5"/>
        <v>0</v>
      </c>
      <c r="W25" s="149">
        <f t="shared" si="15"/>
        <v>0</v>
      </c>
      <c r="X25" s="266">
        <v>0</v>
      </c>
      <c r="Y25" s="143">
        <f t="shared" si="6"/>
        <v>0</v>
      </c>
      <c r="Z25" s="270">
        <v>0</v>
      </c>
      <c r="AA25" s="190">
        <f t="shared" si="7"/>
        <v>0</v>
      </c>
      <c r="AB25" s="149">
        <f t="shared" si="16"/>
        <v>0</v>
      </c>
      <c r="AC25" s="144">
        <v>0</v>
      </c>
      <c r="AD25" s="143">
        <f t="shared" si="32"/>
        <v>0</v>
      </c>
      <c r="AE25" s="145">
        <v>0</v>
      </c>
      <c r="AF25" s="190">
        <f t="shared" si="33"/>
        <v>0</v>
      </c>
      <c r="AG25" s="149">
        <f t="shared" si="18"/>
        <v>0</v>
      </c>
      <c r="AH25" s="266">
        <v>0</v>
      </c>
      <c r="AI25" s="143">
        <f t="shared" si="34"/>
        <v>0</v>
      </c>
      <c r="AJ25" s="266">
        <v>0</v>
      </c>
      <c r="AK25" s="143">
        <f t="shared" si="35"/>
        <v>0</v>
      </c>
      <c r="AL25" s="149">
        <f t="shared" si="20"/>
        <v>0</v>
      </c>
      <c r="AM25" s="144">
        <v>0</v>
      </c>
      <c r="AN25" s="143">
        <f>IF(AQ25=0,0,AM25/AQ25)</f>
        <v>0</v>
      </c>
      <c r="AO25" s="145">
        <v>0</v>
      </c>
      <c r="AP25" s="143">
        <f t="shared" si="40"/>
        <v>0</v>
      </c>
      <c r="AQ25" s="149">
        <f t="shared" si="8"/>
        <v>0</v>
      </c>
      <c r="AR25" s="266">
        <v>0</v>
      </c>
      <c r="AS25" s="143">
        <f t="shared" si="22"/>
        <v>0</v>
      </c>
      <c r="AT25" s="270">
        <v>0</v>
      </c>
      <c r="AU25" s="143">
        <f t="shared" si="36"/>
        <v>0</v>
      </c>
      <c r="AV25" s="149">
        <f t="shared" si="72"/>
        <v>0</v>
      </c>
      <c r="AW25" s="144">
        <v>0</v>
      </c>
      <c r="AX25" s="143">
        <f t="shared" si="41"/>
        <v>0</v>
      </c>
      <c r="AY25" s="145">
        <v>0</v>
      </c>
      <c r="AZ25" s="143">
        <f t="shared" si="37"/>
        <v>0</v>
      </c>
      <c r="BA25" s="149">
        <f t="shared" si="73"/>
        <v>0</v>
      </c>
      <c r="BB25" s="266">
        <v>0</v>
      </c>
      <c r="BC25" s="143">
        <f t="shared" si="25"/>
        <v>0</v>
      </c>
      <c r="BD25" s="270">
        <v>0</v>
      </c>
      <c r="BE25" s="143">
        <f t="shared" si="38"/>
        <v>0</v>
      </c>
      <c r="BF25" s="149">
        <f t="shared" si="10"/>
        <v>0</v>
      </c>
      <c r="BG25" s="144"/>
      <c r="BH25" s="143">
        <f t="shared" si="42"/>
        <v>0</v>
      </c>
      <c r="BI25" s="145"/>
      <c r="BJ25" s="143">
        <f t="shared" si="43"/>
        <v>0</v>
      </c>
      <c r="BK25" s="149">
        <f t="shared" si="26"/>
        <v>0</v>
      </c>
      <c r="BL25" s="144"/>
      <c r="BM25" s="143">
        <f t="shared" si="27"/>
        <v>0</v>
      </c>
      <c r="BN25" s="145"/>
      <c r="BO25" s="143">
        <f t="shared" si="28"/>
        <v>0</v>
      </c>
      <c r="BP25" s="149">
        <f t="shared" si="39"/>
        <v>0</v>
      </c>
      <c r="BQ25" s="84">
        <f t="shared" si="29"/>
        <v>0</v>
      </c>
      <c r="BR25" s="229">
        <f t="shared" si="30"/>
        <v>0</v>
      </c>
    </row>
    <row r="26" spans="1:70" s="79" customFormat="1" x14ac:dyDescent="0.2">
      <c r="A26" s="40"/>
      <c r="B26" s="199" t="s">
        <v>241</v>
      </c>
      <c r="C26" s="43" t="s">
        <v>32</v>
      </c>
      <c r="D26" s="266">
        <v>12</v>
      </c>
      <c r="E26" s="143">
        <f t="shared" si="11"/>
        <v>0.66666666666666663</v>
      </c>
      <c r="F26" s="270">
        <v>6</v>
      </c>
      <c r="G26" s="143">
        <f t="shared" si="12"/>
        <v>0.33333333333333331</v>
      </c>
      <c r="H26" s="274">
        <f t="shared" si="31"/>
        <v>18</v>
      </c>
      <c r="I26" s="75">
        <v>12</v>
      </c>
      <c r="J26" s="143">
        <f t="shared" ref="J26:J27" si="82">IFERROR(I26/M26,0)</f>
        <v>0.66666666666666663</v>
      </c>
      <c r="K26" s="145">
        <v>6</v>
      </c>
      <c r="L26" s="190">
        <f t="shared" si="1"/>
        <v>0.33333333333333331</v>
      </c>
      <c r="M26" s="149">
        <f t="shared" ref="M26:M27" si="83">SUM(I26,K26)</f>
        <v>18</v>
      </c>
      <c r="N26" s="266">
        <v>12</v>
      </c>
      <c r="O26" s="143">
        <f t="shared" ref="O26:O27" si="84">IFERROR(N26/R26,0)</f>
        <v>0.66666666666666663</v>
      </c>
      <c r="P26" s="270">
        <v>6</v>
      </c>
      <c r="Q26" s="190">
        <f t="shared" si="3"/>
        <v>0.33333333333333331</v>
      </c>
      <c r="R26" s="274">
        <f t="shared" ref="R26:R27" si="85">SUM(N26,P26)</f>
        <v>18</v>
      </c>
      <c r="S26" s="144">
        <v>10</v>
      </c>
      <c r="T26" s="143">
        <f t="shared" ref="T26:T27" si="86">IFERROR(S26/W26,0)</f>
        <v>0.625</v>
      </c>
      <c r="U26" s="145">
        <v>6</v>
      </c>
      <c r="V26" s="190">
        <f t="shared" si="5"/>
        <v>0.375</v>
      </c>
      <c r="W26" s="149">
        <f t="shared" ref="W26:W27" si="87">SUM(S26,U26)</f>
        <v>16</v>
      </c>
      <c r="X26" s="266">
        <v>10</v>
      </c>
      <c r="Y26" s="143">
        <f t="shared" ref="Y26:Y27" si="88">IFERROR(X26/AB26,0)</f>
        <v>0.625</v>
      </c>
      <c r="Z26" s="270">
        <v>6</v>
      </c>
      <c r="AA26" s="190">
        <f t="shared" si="7"/>
        <v>0.375</v>
      </c>
      <c r="AB26" s="149">
        <f t="shared" ref="AB26:AB27" si="89">SUM(X26,Z26)</f>
        <v>16</v>
      </c>
      <c r="AC26" s="144">
        <v>10</v>
      </c>
      <c r="AD26" s="143">
        <f t="shared" ref="AD26:AD27" si="90">IFERROR(AC26/AG26,0)</f>
        <v>0.625</v>
      </c>
      <c r="AE26" s="145">
        <v>6</v>
      </c>
      <c r="AF26" s="190">
        <f t="shared" ref="AF26:AF27" si="91">IFERROR(AE26/AG26,0)</f>
        <v>0.375</v>
      </c>
      <c r="AG26" s="149">
        <f t="shared" ref="AG26:AG27" si="92">SUM(AC26,AE26)</f>
        <v>16</v>
      </c>
      <c r="AH26" s="266">
        <v>10</v>
      </c>
      <c r="AI26" s="143">
        <f t="shared" ref="AI26:AI27" si="93">IFERROR(AH26/AL26,0)</f>
        <v>0.66666666666666663</v>
      </c>
      <c r="AJ26" s="266">
        <v>5</v>
      </c>
      <c r="AK26" s="143">
        <f t="shared" ref="AK26:AK27" si="94">IFERROR(AJ26/AL26,0)</f>
        <v>0.33333333333333331</v>
      </c>
      <c r="AL26" s="149">
        <f t="shared" ref="AL26:AL27" si="95">SUM(AH26,AJ26)</f>
        <v>15</v>
      </c>
      <c r="AM26" s="144">
        <v>10</v>
      </c>
      <c r="AN26" s="143">
        <f t="shared" ref="AN26:AN27" si="96">IF(AQ26=0,0,AM26/AQ26)</f>
        <v>0.66666666666666663</v>
      </c>
      <c r="AO26" s="145">
        <v>5</v>
      </c>
      <c r="AP26" s="143">
        <f t="shared" ref="AP26:AP27" si="97">IF(AQ26=0,0,AO26/AQ26)</f>
        <v>0.33333333333333331</v>
      </c>
      <c r="AQ26" s="149">
        <f t="shared" ref="AQ26:AQ27" si="98">SUM(AM26,AO26)</f>
        <v>15</v>
      </c>
      <c r="AR26" s="266">
        <v>10</v>
      </c>
      <c r="AS26" s="143">
        <f t="shared" ref="AS26:AS27" si="99">IF(AV26=0,0,AR26/AV26)</f>
        <v>0.66666666666666663</v>
      </c>
      <c r="AT26" s="270">
        <v>5</v>
      </c>
      <c r="AU26" s="143">
        <f t="shared" ref="AU26:AU27" si="100">IF(AV26=0,0,AT26/AV26)</f>
        <v>0.33333333333333331</v>
      </c>
      <c r="AV26" s="149">
        <f t="shared" ref="AV26:AV27" si="101">SUM(AR26,AT26)</f>
        <v>15</v>
      </c>
      <c r="AW26" s="144">
        <v>10</v>
      </c>
      <c r="AX26" s="143">
        <f t="shared" ref="AX26:AX27" si="102">IF(BA26=0,0,AW26/BA26)</f>
        <v>0.66666666666666663</v>
      </c>
      <c r="AY26" s="145">
        <v>5</v>
      </c>
      <c r="AZ26" s="143">
        <f t="shared" ref="AZ26:AZ27" si="103">IF(BA26=0,0,AY26/BA26)</f>
        <v>0.33333333333333331</v>
      </c>
      <c r="BA26" s="149">
        <f t="shared" ref="BA26:BA27" si="104">SUM(AW26,AY26)</f>
        <v>15</v>
      </c>
      <c r="BB26" s="266">
        <v>10</v>
      </c>
      <c r="BC26" s="143">
        <f t="shared" ref="BC26:BC27" si="105">IFERROR(BB26/BF26,0)</f>
        <v>0.66666666666666663</v>
      </c>
      <c r="BD26" s="270">
        <v>5</v>
      </c>
      <c r="BE26" s="143">
        <f t="shared" ref="BE26:BE27" si="106">IFERROR(BD26/BF26,0)</f>
        <v>0.33333333333333331</v>
      </c>
      <c r="BF26" s="149">
        <f t="shared" ref="BF26:BF27" si="107">SUM(BB26,BD26)</f>
        <v>15</v>
      </c>
      <c r="BG26" s="144"/>
      <c r="BH26" s="143">
        <f t="shared" ref="BH26:BH27" si="108">IFERROR(BG26/BK26,0)</f>
        <v>0</v>
      </c>
      <c r="BI26" s="145"/>
      <c r="BJ26" s="143">
        <f t="shared" ref="BJ26:BJ27" si="109">IFERROR(BI26/BK26,0)</f>
        <v>0</v>
      </c>
      <c r="BK26" s="149">
        <f t="shared" ref="BK26:BK27" si="110">SUM(BG26,BI26)</f>
        <v>0</v>
      </c>
      <c r="BL26" s="144"/>
      <c r="BM26" s="143">
        <f t="shared" ref="BM26:BM27" si="111">IFERROR(BL26/BP26,0)</f>
        <v>0</v>
      </c>
      <c r="BN26" s="145"/>
      <c r="BO26" s="143">
        <f t="shared" ref="BO26:BO27" si="112">IFERROR(BN26/BP26,0)</f>
        <v>0</v>
      </c>
      <c r="BP26" s="149">
        <f t="shared" ref="BP26:BP27" si="113">SUM(BL26,BN26)</f>
        <v>0</v>
      </c>
      <c r="BQ26" s="84">
        <f t="shared" si="29"/>
        <v>0</v>
      </c>
      <c r="BR26" s="229">
        <f t="shared" si="30"/>
        <v>-3</v>
      </c>
    </row>
    <row r="27" spans="1:70" s="79" customFormat="1" x14ac:dyDescent="0.2">
      <c r="A27" s="40"/>
      <c r="B27" s="199" t="s">
        <v>242</v>
      </c>
      <c r="C27" s="43" t="s">
        <v>32</v>
      </c>
      <c r="D27" s="266">
        <v>1</v>
      </c>
      <c r="E27" s="143">
        <f t="shared" si="11"/>
        <v>0.2</v>
      </c>
      <c r="F27" s="270">
        <v>4</v>
      </c>
      <c r="G27" s="143">
        <f t="shared" si="12"/>
        <v>0.8</v>
      </c>
      <c r="H27" s="274">
        <f t="shared" si="31"/>
        <v>5</v>
      </c>
      <c r="I27" s="75">
        <v>1</v>
      </c>
      <c r="J27" s="143">
        <f t="shared" si="82"/>
        <v>0.2</v>
      </c>
      <c r="K27" s="145">
        <v>4</v>
      </c>
      <c r="L27" s="190">
        <f t="shared" si="1"/>
        <v>0.8</v>
      </c>
      <c r="M27" s="149">
        <f t="shared" si="83"/>
        <v>5</v>
      </c>
      <c r="N27" s="266">
        <v>1</v>
      </c>
      <c r="O27" s="143">
        <f t="shared" si="84"/>
        <v>0.2</v>
      </c>
      <c r="P27" s="270">
        <v>4</v>
      </c>
      <c r="Q27" s="190">
        <f t="shared" si="3"/>
        <v>0.8</v>
      </c>
      <c r="R27" s="274">
        <f t="shared" si="85"/>
        <v>5</v>
      </c>
      <c r="S27" s="144">
        <v>1</v>
      </c>
      <c r="T27" s="143">
        <f t="shared" si="86"/>
        <v>0.2</v>
      </c>
      <c r="U27" s="145">
        <v>4</v>
      </c>
      <c r="V27" s="190">
        <f t="shared" si="5"/>
        <v>0.8</v>
      </c>
      <c r="W27" s="149">
        <f t="shared" si="87"/>
        <v>5</v>
      </c>
      <c r="X27" s="266">
        <v>1</v>
      </c>
      <c r="Y27" s="143">
        <f t="shared" si="88"/>
        <v>0.2</v>
      </c>
      <c r="Z27" s="270">
        <v>4</v>
      </c>
      <c r="AA27" s="190">
        <f t="shared" si="7"/>
        <v>0.8</v>
      </c>
      <c r="AB27" s="149">
        <f t="shared" si="89"/>
        <v>5</v>
      </c>
      <c r="AC27" s="144">
        <v>1</v>
      </c>
      <c r="AD27" s="143">
        <f t="shared" si="90"/>
        <v>0.2</v>
      </c>
      <c r="AE27" s="145">
        <v>4</v>
      </c>
      <c r="AF27" s="190">
        <f t="shared" si="91"/>
        <v>0.8</v>
      </c>
      <c r="AG27" s="149">
        <f t="shared" si="92"/>
        <v>5</v>
      </c>
      <c r="AH27" s="266">
        <v>1</v>
      </c>
      <c r="AI27" s="143">
        <f t="shared" si="93"/>
        <v>0.2</v>
      </c>
      <c r="AJ27" s="266">
        <v>4</v>
      </c>
      <c r="AK27" s="143">
        <f t="shared" si="94"/>
        <v>0.8</v>
      </c>
      <c r="AL27" s="149">
        <f t="shared" si="95"/>
        <v>5</v>
      </c>
      <c r="AM27" s="144">
        <v>1</v>
      </c>
      <c r="AN27" s="143">
        <f t="shared" si="96"/>
        <v>0.2</v>
      </c>
      <c r="AO27" s="145">
        <v>4</v>
      </c>
      <c r="AP27" s="143">
        <f t="shared" si="97"/>
        <v>0.8</v>
      </c>
      <c r="AQ27" s="149">
        <f t="shared" si="98"/>
        <v>5</v>
      </c>
      <c r="AR27" s="266">
        <v>1</v>
      </c>
      <c r="AS27" s="143">
        <f t="shared" si="99"/>
        <v>0.2</v>
      </c>
      <c r="AT27" s="270">
        <v>4</v>
      </c>
      <c r="AU27" s="143">
        <f t="shared" si="100"/>
        <v>0.8</v>
      </c>
      <c r="AV27" s="149">
        <f t="shared" si="101"/>
        <v>5</v>
      </c>
      <c r="AW27" s="144">
        <v>1</v>
      </c>
      <c r="AX27" s="143">
        <f t="shared" si="102"/>
        <v>0.2</v>
      </c>
      <c r="AY27" s="145">
        <v>4</v>
      </c>
      <c r="AZ27" s="143">
        <f t="shared" si="103"/>
        <v>0.8</v>
      </c>
      <c r="BA27" s="149">
        <f t="shared" si="104"/>
        <v>5</v>
      </c>
      <c r="BB27" s="266">
        <v>1</v>
      </c>
      <c r="BC27" s="143">
        <f t="shared" si="105"/>
        <v>0.2</v>
      </c>
      <c r="BD27" s="270">
        <v>4</v>
      </c>
      <c r="BE27" s="143">
        <f t="shared" si="106"/>
        <v>0.8</v>
      </c>
      <c r="BF27" s="149">
        <f t="shared" si="107"/>
        <v>5</v>
      </c>
      <c r="BG27" s="144"/>
      <c r="BH27" s="143">
        <f t="shared" si="108"/>
        <v>0</v>
      </c>
      <c r="BI27" s="145"/>
      <c r="BJ27" s="143">
        <f t="shared" si="109"/>
        <v>0</v>
      </c>
      <c r="BK27" s="149">
        <f t="shared" si="110"/>
        <v>0</v>
      </c>
      <c r="BL27" s="144"/>
      <c r="BM27" s="143">
        <f t="shared" si="111"/>
        <v>0</v>
      </c>
      <c r="BN27" s="145"/>
      <c r="BO27" s="143">
        <f t="shared" si="112"/>
        <v>0</v>
      </c>
      <c r="BP27" s="149">
        <f t="shared" si="113"/>
        <v>0</v>
      </c>
      <c r="BQ27" s="84">
        <f t="shared" si="29"/>
        <v>0</v>
      </c>
      <c r="BR27" s="229">
        <f t="shared" si="30"/>
        <v>0</v>
      </c>
    </row>
    <row r="28" spans="1:70" x14ac:dyDescent="0.2">
      <c r="A28" s="40" t="s">
        <v>127</v>
      </c>
      <c r="B28" s="199" t="s">
        <v>176</v>
      </c>
      <c r="C28" s="43" t="s">
        <v>32</v>
      </c>
      <c r="D28" s="266">
        <v>12</v>
      </c>
      <c r="E28" s="143">
        <f t="shared" ref="E28:E45" si="114">IFERROR(D28/H28,0)</f>
        <v>0.29268292682926828</v>
      </c>
      <c r="F28" s="270">
        <v>29</v>
      </c>
      <c r="G28" s="143">
        <f t="shared" si="12"/>
        <v>0.70731707317073167</v>
      </c>
      <c r="H28" s="274">
        <f t="shared" si="31"/>
        <v>41</v>
      </c>
      <c r="I28" s="75">
        <v>10</v>
      </c>
      <c r="J28" s="143">
        <f t="shared" si="0"/>
        <v>0.27027027027027029</v>
      </c>
      <c r="K28" s="74">
        <v>27</v>
      </c>
      <c r="L28" s="190">
        <f t="shared" si="1"/>
        <v>0.72972972972972971</v>
      </c>
      <c r="M28" s="149">
        <f t="shared" si="13"/>
        <v>37</v>
      </c>
      <c r="N28" s="266">
        <v>10</v>
      </c>
      <c r="O28" s="143">
        <f t="shared" si="2"/>
        <v>0.29411764705882354</v>
      </c>
      <c r="P28" s="270">
        <v>24</v>
      </c>
      <c r="Q28" s="190">
        <f t="shared" si="3"/>
        <v>0.70588235294117652</v>
      </c>
      <c r="R28" s="274">
        <f t="shared" si="14"/>
        <v>34</v>
      </c>
      <c r="S28" s="75">
        <v>10</v>
      </c>
      <c r="T28" s="143">
        <f t="shared" si="4"/>
        <v>0.30303030303030304</v>
      </c>
      <c r="U28" s="74">
        <v>23</v>
      </c>
      <c r="V28" s="190">
        <f t="shared" si="5"/>
        <v>0.69696969696969702</v>
      </c>
      <c r="W28" s="149">
        <f t="shared" si="15"/>
        <v>33</v>
      </c>
      <c r="X28" s="266">
        <v>10</v>
      </c>
      <c r="Y28" s="143">
        <f t="shared" si="6"/>
        <v>0.30303030303030304</v>
      </c>
      <c r="Z28" s="270">
        <v>23</v>
      </c>
      <c r="AA28" s="190">
        <f t="shared" si="7"/>
        <v>0.69696969696969702</v>
      </c>
      <c r="AB28" s="149">
        <f t="shared" si="16"/>
        <v>33</v>
      </c>
      <c r="AC28" s="75">
        <v>10</v>
      </c>
      <c r="AD28" s="143">
        <f t="shared" si="32"/>
        <v>0.30303030303030304</v>
      </c>
      <c r="AE28" s="74">
        <v>23</v>
      </c>
      <c r="AF28" s="190">
        <f t="shared" si="33"/>
        <v>0.69696969696969702</v>
      </c>
      <c r="AG28" s="149">
        <f t="shared" si="18"/>
        <v>33</v>
      </c>
      <c r="AH28" s="266">
        <v>10</v>
      </c>
      <c r="AI28" s="143">
        <f t="shared" si="34"/>
        <v>0.30303030303030304</v>
      </c>
      <c r="AJ28" s="266">
        <v>23</v>
      </c>
      <c r="AK28" s="143">
        <f t="shared" si="35"/>
        <v>0.69696969696969702</v>
      </c>
      <c r="AL28" s="149">
        <f t="shared" si="20"/>
        <v>33</v>
      </c>
      <c r="AM28" s="75">
        <v>10</v>
      </c>
      <c r="AN28" s="143">
        <f t="shared" ref="AN28:AN38" si="115">IF(AQ28=0,0,AM28/AQ28)</f>
        <v>0.30303030303030304</v>
      </c>
      <c r="AO28" s="74">
        <v>23</v>
      </c>
      <c r="AP28" s="143">
        <f t="shared" si="40"/>
        <v>0.69696969696969702</v>
      </c>
      <c r="AQ28" s="149">
        <f t="shared" si="8"/>
        <v>33</v>
      </c>
      <c r="AR28" s="266">
        <v>10</v>
      </c>
      <c r="AS28" s="143">
        <f t="shared" si="22"/>
        <v>0.30303030303030304</v>
      </c>
      <c r="AT28" s="270">
        <v>23</v>
      </c>
      <c r="AU28" s="143">
        <f t="shared" si="36"/>
        <v>0.69696969696969702</v>
      </c>
      <c r="AV28" s="149">
        <f t="shared" si="23"/>
        <v>33</v>
      </c>
      <c r="AW28" s="75">
        <v>10</v>
      </c>
      <c r="AX28" s="143">
        <f t="shared" si="41"/>
        <v>0.3125</v>
      </c>
      <c r="AY28" s="74">
        <v>22</v>
      </c>
      <c r="AZ28" s="143">
        <f t="shared" si="37"/>
        <v>0.6875</v>
      </c>
      <c r="BA28" s="149">
        <f t="shared" si="9"/>
        <v>32</v>
      </c>
      <c r="BB28" s="266">
        <v>10</v>
      </c>
      <c r="BC28" s="143">
        <f t="shared" si="25"/>
        <v>0.32258064516129031</v>
      </c>
      <c r="BD28" s="270">
        <v>21</v>
      </c>
      <c r="BE28" s="143">
        <f t="shared" si="38"/>
        <v>0.67741935483870963</v>
      </c>
      <c r="BF28" s="149">
        <f t="shared" si="10"/>
        <v>31</v>
      </c>
      <c r="BG28" s="75"/>
      <c r="BH28" s="143">
        <f t="shared" si="42"/>
        <v>0</v>
      </c>
      <c r="BI28" s="74"/>
      <c r="BJ28" s="143">
        <f t="shared" si="43"/>
        <v>0</v>
      </c>
      <c r="BK28" s="149">
        <f t="shared" si="26"/>
        <v>0</v>
      </c>
      <c r="BL28" s="75"/>
      <c r="BM28" s="143">
        <f t="shared" si="27"/>
        <v>0</v>
      </c>
      <c r="BN28" s="145"/>
      <c r="BO28" s="143">
        <f t="shared" si="28"/>
        <v>0</v>
      </c>
      <c r="BP28" s="149">
        <f t="shared" si="39"/>
        <v>0</v>
      </c>
      <c r="BQ28" s="84">
        <f t="shared" si="29"/>
        <v>-1</v>
      </c>
      <c r="BR28" s="229">
        <f t="shared" si="30"/>
        <v>-6</v>
      </c>
    </row>
    <row r="29" spans="1:70" s="49" customFormat="1" x14ac:dyDescent="0.2">
      <c r="A29" s="50" t="s">
        <v>127</v>
      </c>
      <c r="B29" s="199" t="s">
        <v>177</v>
      </c>
      <c r="C29" s="43" t="s">
        <v>32</v>
      </c>
      <c r="D29" s="266">
        <v>1</v>
      </c>
      <c r="E29" s="143">
        <f t="shared" si="114"/>
        <v>1</v>
      </c>
      <c r="F29" s="270">
        <v>0</v>
      </c>
      <c r="G29" s="143">
        <f t="shared" ref="G29:G45" si="116">IFERROR(F29/H29,0)</f>
        <v>0</v>
      </c>
      <c r="H29" s="274">
        <f t="shared" ref="H29:H45" si="117">SUM(D29,F29)</f>
        <v>1</v>
      </c>
      <c r="I29" s="75">
        <v>1</v>
      </c>
      <c r="J29" s="143">
        <f t="shared" si="0"/>
        <v>1</v>
      </c>
      <c r="K29" s="77">
        <v>0</v>
      </c>
      <c r="L29" s="190">
        <f t="shared" si="1"/>
        <v>0</v>
      </c>
      <c r="M29" s="149">
        <f t="shared" si="13"/>
        <v>1</v>
      </c>
      <c r="N29" s="266">
        <v>1</v>
      </c>
      <c r="O29" s="143">
        <f t="shared" si="2"/>
        <v>1</v>
      </c>
      <c r="P29" s="270">
        <v>0</v>
      </c>
      <c r="Q29" s="190">
        <f t="shared" si="3"/>
        <v>0</v>
      </c>
      <c r="R29" s="274">
        <f t="shared" si="14"/>
        <v>1</v>
      </c>
      <c r="S29" s="76">
        <v>1</v>
      </c>
      <c r="T29" s="143">
        <f t="shared" si="4"/>
        <v>1</v>
      </c>
      <c r="U29" s="77">
        <v>0</v>
      </c>
      <c r="V29" s="190">
        <f t="shared" si="5"/>
        <v>0</v>
      </c>
      <c r="W29" s="149">
        <f t="shared" si="15"/>
        <v>1</v>
      </c>
      <c r="X29" s="266">
        <v>1</v>
      </c>
      <c r="Y29" s="143">
        <f t="shared" si="6"/>
        <v>1</v>
      </c>
      <c r="Z29" s="270">
        <v>0</v>
      </c>
      <c r="AA29" s="190">
        <f t="shared" si="7"/>
        <v>0</v>
      </c>
      <c r="AB29" s="149">
        <f t="shared" si="16"/>
        <v>1</v>
      </c>
      <c r="AC29" s="76">
        <v>1</v>
      </c>
      <c r="AD29" s="143">
        <f t="shared" si="32"/>
        <v>1</v>
      </c>
      <c r="AE29" s="77">
        <v>0</v>
      </c>
      <c r="AF29" s="190">
        <f t="shared" si="33"/>
        <v>0</v>
      </c>
      <c r="AG29" s="149">
        <f t="shared" si="18"/>
        <v>1</v>
      </c>
      <c r="AH29" s="266">
        <v>1</v>
      </c>
      <c r="AI29" s="143">
        <f t="shared" si="34"/>
        <v>1</v>
      </c>
      <c r="AJ29" s="266">
        <v>0</v>
      </c>
      <c r="AK29" s="143">
        <f t="shared" si="35"/>
        <v>0</v>
      </c>
      <c r="AL29" s="149">
        <f t="shared" si="20"/>
        <v>1</v>
      </c>
      <c r="AM29" s="76">
        <v>1</v>
      </c>
      <c r="AN29" s="143">
        <f t="shared" si="115"/>
        <v>1</v>
      </c>
      <c r="AO29" s="77">
        <v>0</v>
      </c>
      <c r="AP29" s="143">
        <f t="shared" si="40"/>
        <v>0</v>
      </c>
      <c r="AQ29" s="149">
        <f t="shared" si="8"/>
        <v>1</v>
      </c>
      <c r="AR29" s="266">
        <v>1</v>
      </c>
      <c r="AS29" s="143">
        <f t="shared" si="22"/>
        <v>1</v>
      </c>
      <c r="AT29" s="270">
        <v>0</v>
      </c>
      <c r="AU29" s="143">
        <f t="shared" si="36"/>
        <v>0</v>
      </c>
      <c r="AV29" s="149">
        <f t="shared" si="23"/>
        <v>1</v>
      </c>
      <c r="AW29" s="76">
        <v>1</v>
      </c>
      <c r="AX29" s="143">
        <f>IF(BA29=0,0,AW29/BA29)</f>
        <v>1</v>
      </c>
      <c r="AY29" s="77">
        <v>0</v>
      </c>
      <c r="AZ29" s="143">
        <f t="shared" si="37"/>
        <v>0</v>
      </c>
      <c r="BA29" s="149">
        <f t="shared" si="9"/>
        <v>1</v>
      </c>
      <c r="BB29" s="266">
        <v>1</v>
      </c>
      <c r="BC29" s="143">
        <f t="shared" si="25"/>
        <v>1</v>
      </c>
      <c r="BD29" s="270">
        <v>0</v>
      </c>
      <c r="BE29" s="143">
        <f t="shared" si="38"/>
        <v>0</v>
      </c>
      <c r="BF29" s="149">
        <f t="shared" si="10"/>
        <v>1</v>
      </c>
      <c r="BG29" s="76"/>
      <c r="BH29" s="143">
        <f t="shared" si="42"/>
        <v>0</v>
      </c>
      <c r="BI29" s="77"/>
      <c r="BJ29" s="143">
        <f t="shared" si="43"/>
        <v>0</v>
      </c>
      <c r="BK29" s="149">
        <f t="shared" si="26"/>
        <v>0</v>
      </c>
      <c r="BL29" s="76"/>
      <c r="BM29" s="143">
        <f t="shared" si="27"/>
        <v>0</v>
      </c>
      <c r="BN29" s="145"/>
      <c r="BO29" s="143">
        <f t="shared" si="28"/>
        <v>0</v>
      </c>
      <c r="BP29" s="149">
        <f t="shared" si="39"/>
        <v>0</v>
      </c>
      <c r="BQ29" s="84">
        <f t="shared" si="29"/>
        <v>0</v>
      </c>
      <c r="BR29" s="229">
        <f t="shared" si="30"/>
        <v>0</v>
      </c>
    </row>
    <row r="30" spans="1:70" x14ac:dyDescent="0.2">
      <c r="A30" s="40" t="s">
        <v>128</v>
      </c>
      <c r="B30" s="199" t="s">
        <v>178</v>
      </c>
      <c r="C30" s="43" t="s">
        <v>32</v>
      </c>
      <c r="D30" s="266">
        <v>4</v>
      </c>
      <c r="E30" s="143">
        <f t="shared" si="114"/>
        <v>0.4</v>
      </c>
      <c r="F30" s="270">
        <v>6</v>
      </c>
      <c r="G30" s="143">
        <f t="shared" si="116"/>
        <v>0.6</v>
      </c>
      <c r="H30" s="274">
        <f t="shared" si="117"/>
        <v>10</v>
      </c>
      <c r="I30" s="75">
        <v>1</v>
      </c>
      <c r="J30" s="143">
        <f t="shared" si="0"/>
        <v>0.25</v>
      </c>
      <c r="K30" s="74">
        <v>3</v>
      </c>
      <c r="L30" s="190">
        <f t="shared" si="1"/>
        <v>0.75</v>
      </c>
      <c r="M30" s="149">
        <f t="shared" si="13"/>
        <v>4</v>
      </c>
      <c r="N30" s="266">
        <v>1</v>
      </c>
      <c r="O30" s="143">
        <f t="shared" si="2"/>
        <v>0.25</v>
      </c>
      <c r="P30" s="270">
        <v>3</v>
      </c>
      <c r="Q30" s="190">
        <f t="shared" si="3"/>
        <v>0.75</v>
      </c>
      <c r="R30" s="274">
        <f t="shared" si="14"/>
        <v>4</v>
      </c>
      <c r="S30" s="75">
        <v>1</v>
      </c>
      <c r="T30" s="143">
        <f t="shared" si="4"/>
        <v>0.33333333333333331</v>
      </c>
      <c r="U30" s="74">
        <v>2</v>
      </c>
      <c r="V30" s="190">
        <f t="shared" si="5"/>
        <v>0.66666666666666663</v>
      </c>
      <c r="W30" s="149">
        <f t="shared" si="15"/>
        <v>3</v>
      </c>
      <c r="X30" s="266">
        <v>1</v>
      </c>
      <c r="Y30" s="143">
        <f t="shared" si="6"/>
        <v>0.5</v>
      </c>
      <c r="Z30" s="270">
        <v>1</v>
      </c>
      <c r="AA30" s="190">
        <f t="shared" si="7"/>
        <v>0.5</v>
      </c>
      <c r="AB30" s="149">
        <f t="shared" si="16"/>
        <v>2</v>
      </c>
      <c r="AC30" s="75">
        <v>1</v>
      </c>
      <c r="AD30" s="143">
        <f t="shared" si="32"/>
        <v>0.5</v>
      </c>
      <c r="AE30" s="74">
        <v>1</v>
      </c>
      <c r="AF30" s="190">
        <f t="shared" si="33"/>
        <v>0.5</v>
      </c>
      <c r="AG30" s="149">
        <f t="shared" si="18"/>
        <v>2</v>
      </c>
      <c r="AH30" s="266">
        <v>1</v>
      </c>
      <c r="AI30" s="143">
        <f t="shared" si="34"/>
        <v>0.5</v>
      </c>
      <c r="AJ30" s="266">
        <v>1</v>
      </c>
      <c r="AK30" s="143">
        <f t="shared" si="35"/>
        <v>0.5</v>
      </c>
      <c r="AL30" s="149">
        <f t="shared" si="20"/>
        <v>2</v>
      </c>
      <c r="AM30" s="75">
        <v>1</v>
      </c>
      <c r="AN30" s="143">
        <f t="shared" si="115"/>
        <v>0.5</v>
      </c>
      <c r="AO30" s="74">
        <v>1</v>
      </c>
      <c r="AP30" s="143">
        <f t="shared" si="40"/>
        <v>0.5</v>
      </c>
      <c r="AQ30" s="149">
        <f t="shared" si="8"/>
        <v>2</v>
      </c>
      <c r="AR30" s="266">
        <v>1</v>
      </c>
      <c r="AS30" s="143">
        <f t="shared" si="22"/>
        <v>0.5</v>
      </c>
      <c r="AT30" s="270">
        <v>1</v>
      </c>
      <c r="AU30" s="143">
        <f t="shared" si="36"/>
        <v>0.5</v>
      </c>
      <c r="AV30" s="149">
        <f t="shared" si="23"/>
        <v>2</v>
      </c>
      <c r="AW30" s="75">
        <v>1</v>
      </c>
      <c r="AX30" s="143">
        <f t="shared" si="41"/>
        <v>0.5</v>
      </c>
      <c r="AY30" s="74">
        <v>1</v>
      </c>
      <c r="AZ30" s="143">
        <f t="shared" si="37"/>
        <v>0.5</v>
      </c>
      <c r="BA30" s="149">
        <f t="shared" si="9"/>
        <v>2</v>
      </c>
      <c r="BB30" s="266">
        <v>1</v>
      </c>
      <c r="BC30" s="143">
        <f t="shared" si="25"/>
        <v>0.5</v>
      </c>
      <c r="BD30" s="270">
        <v>1</v>
      </c>
      <c r="BE30" s="143">
        <f t="shared" si="38"/>
        <v>0.5</v>
      </c>
      <c r="BF30" s="149">
        <f t="shared" si="10"/>
        <v>2</v>
      </c>
      <c r="BG30" s="75"/>
      <c r="BH30" s="143">
        <f t="shared" si="42"/>
        <v>0</v>
      </c>
      <c r="BI30" s="74"/>
      <c r="BJ30" s="143">
        <f t="shared" si="43"/>
        <v>0</v>
      </c>
      <c r="BK30" s="149">
        <f t="shared" si="26"/>
        <v>0</v>
      </c>
      <c r="BL30" s="75"/>
      <c r="BM30" s="143">
        <f t="shared" si="27"/>
        <v>0</v>
      </c>
      <c r="BN30" s="145"/>
      <c r="BO30" s="143">
        <f t="shared" si="28"/>
        <v>0</v>
      </c>
      <c r="BP30" s="149">
        <f t="shared" si="39"/>
        <v>0</v>
      </c>
      <c r="BQ30" s="84">
        <f t="shared" si="29"/>
        <v>0</v>
      </c>
      <c r="BR30" s="229">
        <f t="shared" si="30"/>
        <v>-2</v>
      </c>
    </row>
    <row r="31" spans="1:70" x14ac:dyDescent="0.2">
      <c r="A31" s="40" t="s">
        <v>129</v>
      </c>
      <c r="B31" s="199" t="s">
        <v>179</v>
      </c>
      <c r="C31" s="43" t="s">
        <v>32</v>
      </c>
      <c r="D31" s="266">
        <v>2</v>
      </c>
      <c r="E31" s="143">
        <f t="shared" si="114"/>
        <v>0.25</v>
      </c>
      <c r="F31" s="270">
        <v>6</v>
      </c>
      <c r="G31" s="143">
        <f t="shared" si="116"/>
        <v>0.75</v>
      </c>
      <c r="H31" s="274">
        <f t="shared" si="117"/>
        <v>8</v>
      </c>
      <c r="I31" s="75">
        <v>2</v>
      </c>
      <c r="J31" s="143">
        <f t="shared" si="0"/>
        <v>0.22222222222222221</v>
      </c>
      <c r="K31" s="74">
        <v>7</v>
      </c>
      <c r="L31" s="190">
        <f t="shared" si="1"/>
        <v>0.77777777777777779</v>
      </c>
      <c r="M31" s="149">
        <f t="shared" si="13"/>
        <v>9</v>
      </c>
      <c r="N31" s="266">
        <v>2</v>
      </c>
      <c r="O31" s="143">
        <f t="shared" si="2"/>
        <v>0.22222222222222221</v>
      </c>
      <c r="P31" s="270">
        <v>7</v>
      </c>
      <c r="Q31" s="190">
        <f t="shared" si="3"/>
        <v>0.77777777777777779</v>
      </c>
      <c r="R31" s="274">
        <f t="shared" si="14"/>
        <v>9</v>
      </c>
      <c r="S31" s="75">
        <v>2</v>
      </c>
      <c r="T31" s="143">
        <f t="shared" si="4"/>
        <v>0.22222222222222221</v>
      </c>
      <c r="U31" s="74">
        <v>7</v>
      </c>
      <c r="V31" s="190">
        <f t="shared" si="5"/>
        <v>0.77777777777777779</v>
      </c>
      <c r="W31" s="149">
        <f t="shared" si="15"/>
        <v>9</v>
      </c>
      <c r="X31" s="266">
        <v>2</v>
      </c>
      <c r="Y31" s="143">
        <f t="shared" si="6"/>
        <v>0.22222222222222221</v>
      </c>
      <c r="Z31" s="270">
        <v>7</v>
      </c>
      <c r="AA31" s="190">
        <f t="shared" si="7"/>
        <v>0.77777777777777779</v>
      </c>
      <c r="AB31" s="149">
        <f t="shared" si="16"/>
        <v>9</v>
      </c>
      <c r="AC31" s="75">
        <v>2</v>
      </c>
      <c r="AD31" s="143">
        <f t="shared" si="32"/>
        <v>0.22222222222222221</v>
      </c>
      <c r="AE31" s="74">
        <v>7</v>
      </c>
      <c r="AF31" s="190">
        <f t="shared" si="33"/>
        <v>0.77777777777777779</v>
      </c>
      <c r="AG31" s="149">
        <f t="shared" si="18"/>
        <v>9</v>
      </c>
      <c r="AH31" s="266">
        <v>2</v>
      </c>
      <c r="AI31" s="143">
        <f t="shared" si="34"/>
        <v>0.22222222222222221</v>
      </c>
      <c r="AJ31" s="266">
        <v>7</v>
      </c>
      <c r="AK31" s="143">
        <f t="shared" si="35"/>
        <v>0.77777777777777779</v>
      </c>
      <c r="AL31" s="149">
        <f t="shared" si="20"/>
        <v>9</v>
      </c>
      <c r="AM31" s="75">
        <v>2</v>
      </c>
      <c r="AN31" s="143">
        <f t="shared" si="115"/>
        <v>0.22222222222222221</v>
      </c>
      <c r="AO31" s="74">
        <v>7</v>
      </c>
      <c r="AP31" s="143">
        <f t="shared" si="40"/>
        <v>0.77777777777777779</v>
      </c>
      <c r="AQ31" s="149">
        <f t="shared" si="8"/>
        <v>9</v>
      </c>
      <c r="AR31" s="266">
        <v>2</v>
      </c>
      <c r="AS31" s="143">
        <f t="shared" si="22"/>
        <v>0.22222222222222221</v>
      </c>
      <c r="AT31" s="270">
        <v>7</v>
      </c>
      <c r="AU31" s="143">
        <f t="shared" si="36"/>
        <v>0.77777777777777779</v>
      </c>
      <c r="AV31" s="149">
        <f t="shared" si="23"/>
        <v>9</v>
      </c>
      <c r="AW31" s="75">
        <v>2</v>
      </c>
      <c r="AX31" s="143">
        <f t="shared" si="41"/>
        <v>0.22222222222222221</v>
      </c>
      <c r="AY31" s="74">
        <v>7</v>
      </c>
      <c r="AZ31" s="143">
        <f t="shared" si="37"/>
        <v>0.77777777777777779</v>
      </c>
      <c r="BA31" s="149">
        <f t="shared" si="9"/>
        <v>9</v>
      </c>
      <c r="BB31" s="266">
        <v>1</v>
      </c>
      <c r="BC31" s="143">
        <f t="shared" si="25"/>
        <v>0.14285714285714285</v>
      </c>
      <c r="BD31" s="270">
        <v>6</v>
      </c>
      <c r="BE31" s="143">
        <f t="shared" si="38"/>
        <v>0.8571428571428571</v>
      </c>
      <c r="BF31" s="149">
        <f t="shared" si="10"/>
        <v>7</v>
      </c>
      <c r="BG31" s="75"/>
      <c r="BH31" s="143">
        <f t="shared" si="42"/>
        <v>0</v>
      </c>
      <c r="BI31" s="74"/>
      <c r="BJ31" s="143">
        <f t="shared" si="43"/>
        <v>0</v>
      </c>
      <c r="BK31" s="149">
        <f t="shared" si="26"/>
        <v>0</v>
      </c>
      <c r="BL31" s="75"/>
      <c r="BM31" s="143">
        <f t="shared" si="27"/>
        <v>0</v>
      </c>
      <c r="BN31" s="145"/>
      <c r="BO31" s="143">
        <f t="shared" si="28"/>
        <v>0</v>
      </c>
      <c r="BP31" s="149">
        <f t="shared" si="39"/>
        <v>0</v>
      </c>
      <c r="BQ31" s="84">
        <f t="shared" si="29"/>
        <v>-2</v>
      </c>
      <c r="BR31" s="229">
        <f t="shared" si="30"/>
        <v>-2</v>
      </c>
    </row>
    <row r="32" spans="1:70" s="79" customFormat="1" x14ac:dyDescent="0.2">
      <c r="A32" s="40"/>
      <c r="B32" s="199" t="s">
        <v>227</v>
      </c>
      <c r="C32" s="43" t="s">
        <v>32</v>
      </c>
      <c r="D32" s="266">
        <v>0</v>
      </c>
      <c r="E32" s="143">
        <f t="shared" si="114"/>
        <v>0</v>
      </c>
      <c r="F32" s="270">
        <v>1</v>
      </c>
      <c r="G32" s="143">
        <f t="shared" si="116"/>
        <v>1</v>
      </c>
      <c r="H32" s="274">
        <f t="shared" si="117"/>
        <v>1</v>
      </c>
      <c r="I32" s="75">
        <v>1</v>
      </c>
      <c r="J32" s="143">
        <f t="shared" si="0"/>
        <v>0.5</v>
      </c>
      <c r="K32" s="74">
        <v>1</v>
      </c>
      <c r="L32" s="190">
        <f t="shared" si="1"/>
        <v>0.5</v>
      </c>
      <c r="M32" s="149">
        <f t="shared" ref="M32" si="118">SUM(I32,K32)</f>
        <v>2</v>
      </c>
      <c r="N32" s="266">
        <v>1</v>
      </c>
      <c r="O32" s="143">
        <f t="shared" si="2"/>
        <v>0.5</v>
      </c>
      <c r="P32" s="270">
        <v>1</v>
      </c>
      <c r="Q32" s="190">
        <f t="shared" si="3"/>
        <v>0.5</v>
      </c>
      <c r="R32" s="274">
        <f t="shared" ref="R32" si="119">SUM(N32,P32)</f>
        <v>2</v>
      </c>
      <c r="S32" s="75">
        <v>1</v>
      </c>
      <c r="T32" s="143">
        <f t="shared" si="4"/>
        <v>0.5</v>
      </c>
      <c r="U32" s="74">
        <v>1</v>
      </c>
      <c r="V32" s="190">
        <f t="shared" si="5"/>
        <v>0.5</v>
      </c>
      <c r="W32" s="149">
        <f t="shared" ref="W32" si="120">SUM(S32,U32)</f>
        <v>2</v>
      </c>
      <c r="X32" s="266">
        <v>1</v>
      </c>
      <c r="Y32" s="143">
        <f t="shared" si="6"/>
        <v>0.5</v>
      </c>
      <c r="Z32" s="270">
        <v>1</v>
      </c>
      <c r="AA32" s="190">
        <f t="shared" si="7"/>
        <v>0.5</v>
      </c>
      <c r="AB32" s="149">
        <f t="shared" ref="AB32" si="121">SUM(X32,Z32)</f>
        <v>2</v>
      </c>
      <c r="AC32" s="75">
        <v>1</v>
      </c>
      <c r="AD32" s="143">
        <f t="shared" si="32"/>
        <v>0.5</v>
      </c>
      <c r="AE32" s="74">
        <v>1</v>
      </c>
      <c r="AF32" s="190">
        <f t="shared" si="33"/>
        <v>0.5</v>
      </c>
      <c r="AG32" s="149">
        <f t="shared" ref="AG32" si="122">SUM(AC32,AE32)</f>
        <v>2</v>
      </c>
      <c r="AH32" s="266">
        <v>1</v>
      </c>
      <c r="AI32" s="143">
        <f t="shared" si="34"/>
        <v>0.5</v>
      </c>
      <c r="AJ32" s="266">
        <v>1</v>
      </c>
      <c r="AK32" s="143">
        <f t="shared" si="35"/>
        <v>0.5</v>
      </c>
      <c r="AL32" s="149">
        <f t="shared" ref="AL32" si="123">SUM(AH32,AJ32)</f>
        <v>2</v>
      </c>
      <c r="AM32" s="75">
        <v>1</v>
      </c>
      <c r="AN32" s="143">
        <f t="shared" si="115"/>
        <v>0.5</v>
      </c>
      <c r="AO32" s="74">
        <v>1</v>
      </c>
      <c r="AP32" s="143">
        <f t="shared" si="40"/>
        <v>0.5</v>
      </c>
      <c r="AQ32" s="149">
        <f t="shared" ref="AQ32" si="124">SUM(AM32,AO32)</f>
        <v>2</v>
      </c>
      <c r="AR32" s="266">
        <v>1</v>
      </c>
      <c r="AS32" s="143">
        <f t="shared" si="22"/>
        <v>0.5</v>
      </c>
      <c r="AT32" s="270">
        <v>1</v>
      </c>
      <c r="AU32" s="143">
        <f t="shared" si="36"/>
        <v>0.5</v>
      </c>
      <c r="AV32" s="149">
        <f t="shared" ref="AV32" si="125">SUM(AR32,AT32)</f>
        <v>2</v>
      </c>
      <c r="AW32" s="75">
        <v>1</v>
      </c>
      <c r="AX32" s="143">
        <f t="shared" si="41"/>
        <v>0.5</v>
      </c>
      <c r="AY32" s="74">
        <v>1</v>
      </c>
      <c r="AZ32" s="143">
        <f t="shared" si="37"/>
        <v>0.5</v>
      </c>
      <c r="BA32" s="149">
        <f t="shared" ref="BA32" si="126">SUM(AW32,AY32)</f>
        <v>2</v>
      </c>
      <c r="BB32" s="266">
        <v>1</v>
      </c>
      <c r="BC32" s="143">
        <f t="shared" si="25"/>
        <v>0.5</v>
      </c>
      <c r="BD32" s="270">
        <v>1</v>
      </c>
      <c r="BE32" s="143">
        <f t="shared" si="38"/>
        <v>0.5</v>
      </c>
      <c r="BF32" s="149">
        <f t="shared" ref="BF32" si="127">SUM(BB32,BD32)</f>
        <v>2</v>
      </c>
      <c r="BG32" s="75"/>
      <c r="BH32" s="143">
        <f t="shared" si="42"/>
        <v>0</v>
      </c>
      <c r="BI32" s="74"/>
      <c r="BJ32" s="143">
        <f t="shared" si="43"/>
        <v>0</v>
      </c>
      <c r="BK32" s="149">
        <f t="shared" si="26"/>
        <v>0</v>
      </c>
      <c r="BL32" s="75"/>
      <c r="BM32" s="143">
        <f t="shared" si="27"/>
        <v>0</v>
      </c>
      <c r="BN32" s="145"/>
      <c r="BO32" s="143">
        <f t="shared" si="28"/>
        <v>0</v>
      </c>
      <c r="BP32" s="149">
        <f t="shared" ref="BP32" si="128">SUM(BL32,BN32)</f>
        <v>0</v>
      </c>
      <c r="BQ32" s="84">
        <f t="shared" si="29"/>
        <v>0</v>
      </c>
      <c r="BR32" s="229">
        <f t="shared" si="30"/>
        <v>0</v>
      </c>
    </row>
    <row r="33" spans="1:71" s="79" customFormat="1" x14ac:dyDescent="0.2">
      <c r="A33" s="40" t="s">
        <v>144</v>
      </c>
      <c r="B33" s="199" t="s">
        <v>180</v>
      </c>
      <c r="C33" s="43" t="s">
        <v>32</v>
      </c>
      <c r="D33" s="266">
        <v>3</v>
      </c>
      <c r="E33" s="143">
        <f t="shared" si="114"/>
        <v>0.75</v>
      </c>
      <c r="F33" s="270">
        <v>1</v>
      </c>
      <c r="G33" s="143">
        <f t="shared" si="116"/>
        <v>0.25</v>
      </c>
      <c r="H33" s="274">
        <f t="shared" si="117"/>
        <v>4</v>
      </c>
      <c r="I33" s="75">
        <v>3</v>
      </c>
      <c r="J33" s="143">
        <f t="shared" si="0"/>
        <v>0.75</v>
      </c>
      <c r="K33" s="74">
        <v>1</v>
      </c>
      <c r="L33" s="190">
        <f t="shared" si="1"/>
        <v>0.25</v>
      </c>
      <c r="M33" s="149">
        <f t="shared" si="13"/>
        <v>4</v>
      </c>
      <c r="N33" s="266">
        <v>3</v>
      </c>
      <c r="O33" s="143">
        <f t="shared" si="2"/>
        <v>0.75</v>
      </c>
      <c r="P33" s="270">
        <v>1</v>
      </c>
      <c r="Q33" s="190">
        <f t="shared" si="3"/>
        <v>0.25</v>
      </c>
      <c r="R33" s="274">
        <f t="shared" si="14"/>
        <v>4</v>
      </c>
      <c r="S33" s="75">
        <v>3</v>
      </c>
      <c r="T33" s="143">
        <f t="shared" si="4"/>
        <v>0.75</v>
      </c>
      <c r="U33" s="74">
        <v>1</v>
      </c>
      <c r="V33" s="190">
        <f t="shared" si="5"/>
        <v>0.25</v>
      </c>
      <c r="W33" s="149">
        <f t="shared" si="15"/>
        <v>4</v>
      </c>
      <c r="X33" s="266">
        <v>3</v>
      </c>
      <c r="Y33" s="143">
        <f t="shared" si="6"/>
        <v>0.75</v>
      </c>
      <c r="Z33" s="270">
        <v>1</v>
      </c>
      <c r="AA33" s="190">
        <f t="shared" si="7"/>
        <v>0.25</v>
      </c>
      <c r="AB33" s="149">
        <f t="shared" si="16"/>
        <v>4</v>
      </c>
      <c r="AC33" s="75">
        <v>3</v>
      </c>
      <c r="AD33" s="143">
        <f t="shared" si="32"/>
        <v>0.75</v>
      </c>
      <c r="AE33" s="74">
        <v>1</v>
      </c>
      <c r="AF33" s="190">
        <f t="shared" si="33"/>
        <v>0.25</v>
      </c>
      <c r="AG33" s="149">
        <f t="shared" si="18"/>
        <v>4</v>
      </c>
      <c r="AH33" s="266">
        <v>3</v>
      </c>
      <c r="AI33" s="143">
        <f t="shared" si="34"/>
        <v>0.75</v>
      </c>
      <c r="AJ33" s="266">
        <v>1</v>
      </c>
      <c r="AK33" s="143">
        <f t="shared" si="35"/>
        <v>0.25</v>
      </c>
      <c r="AL33" s="149">
        <f t="shared" si="20"/>
        <v>4</v>
      </c>
      <c r="AM33" s="75">
        <v>3</v>
      </c>
      <c r="AN33" s="143">
        <f t="shared" si="115"/>
        <v>0.75</v>
      </c>
      <c r="AO33" s="74">
        <v>1</v>
      </c>
      <c r="AP33" s="143">
        <f t="shared" si="40"/>
        <v>0.25</v>
      </c>
      <c r="AQ33" s="149">
        <f t="shared" si="8"/>
        <v>4</v>
      </c>
      <c r="AR33" s="266">
        <v>3</v>
      </c>
      <c r="AS33" s="143">
        <f t="shared" si="22"/>
        <v>0.75</v>
      </c>
      <c r="AT33" s="270">
        <v>1</v>
      </c>
      <c r="AU33" s="143">
        <f t="shared" si="36"/>
        <v>0.25</v>
      </c>
      <c r="AV33" s="149">
        <f t="shared" si="23"/>
        <v>4</v>
      </c>
      <c r="AW33" s="75">
        <v>2</v>
      </c>
      <c r="AX33" s="143">
        <f t="shared" si="41"/>
        <v>0.66666666666666663</v>
      </c>
      <c r="AY33" s="74">
        <v>1</v>
      </c>
      <c r="AZ33" s="143">
        <f t="shared" si="37"/>
        <v>0.33333333333333331</v>
      </c>
      <c r="BA33" s="149">
        <f t="shared" si="9"/>
        <v>3</v>
      </c>
      <c r="BB33" s="266">
        <v>2</v>
      </c>
      <c r="BC33" s="143">
        <f t="shared" si="25"/>
        <v>0.66666666666666663</v>
      </c>
      <c r="BD33" s="270">
        <v>1</v>
      </c>
      <c r="BE33" s="143">
        <f t="shared" si="38"/>
        <v>0.33333333333333331</v>
      </c>
      <c r="BF33" s="149">
        <f t="shared" si="10"/>
        <v>3</v>
      </c>
      <c r="BG33" s="75"/>
      <c r="BH33" s="143">
        <f t="shared" si="42"/>
        <v>0</v>
      </c>
      <c r="BI33" s="74"/>
      <c r="BJ33" s="143">
        <f t="shared" si="43"/>
        <v>0</v>
      </c>
      <c r="BK33" s="149">
        <f t="shared" si="26"/>
        <v>0</v>
      </c>
      <c r="BL33" s="75"/>
      <c r="BM33" s="143">
        <f t="shared" si="27"/>
        <v>0</v>
      </c>
      <c r="BN33" s="145"/>
      <c r="BO33" s="143">
        <f t="shared" si="28"/>
        <v>0</v>
      </c>
      <c r="BP33" s="149">
        <f t="shared" si="39"/>
        <v>0</v>
      </c>
      <c r="BQ33" s="84">
        <f t="shared" si="29"/>
        <v>0</v>
      </c>
      <c r="BR33" s="229">
        <f t="shared" si="30"/>
        <v>-1</v>
      </c>
    </row>
    <row r="34" spans="1:71" x14ac:dyDescent="0.2">
      <c r="A34" s="40" t="s">
        <v>159</v>
      </c>
      <c r="B34" s="199" t="s">
        <v>181</v>
      </c>
      <c r="C34" s="43" t="s">
        <v>32</v>
      </c>
      <c r="D34" s="266">
        <v>2</v>
      </c>
      <c r="E34" s="143">
        <f t="shared" si="114"/>
        <v>0.16666666666666666</v>
      </c>
      <c r="F34" s="270">
        <v>10</v>
      </c>
      <c r="G34" s="143">
        <f t="shared" si="116"/>
        <v>0.83333333333333337</v>
      </c>
      <c r="H34" s="274">
        <f t="shared" si="117"/>
        <v>12</v>
      </c>
      <c r="I34" s="75">
        <v>2</v>
      </c>
      <c r="J34" s="143">
        <f t="shared" si="0"/>
        <v>0.22222222222222221</v>
      </c>
      <c r="K34" s="74">
        <v>7</v>
      </c>
      <c r="L34" s="190">
        <f t="shared" si="1"/>
        <v>0.77777777777777779</v>
      </c>
      <c r="M34" s="149">
        <f t="shared" si="13"/>
        <v>9</v>
      </c>
      <c r="N34" s="266">
        <v>2</v>
      </c>
      <c r="O34" s="143">
        <f t="shared" si="2"/>
        <v>0.22222222222222221</v>
      </c>
      <c r="P34" s="270">
        <v>7</v>
      </c>
      <c r="Q34" s="190">
        <f t="shared" si="3"/>
        <v>0.77777777777777779</v>
      </c>
      <c r="R34" s="274">
        <f t="shared" si="14"/>
        <v>9</v>
      </c>
      <c r="S34" s="75">
        <v>2</v>
      </c>
      <c r="T34" s="143">
        <f t="shared" si="4"/>
        <v>0.22222222222222221</v>
      </c>
      <c r="U34" s="74">
        <v>7</v>
      </c>
      <c r="V34" s="190">
        <f t="shared" si="5"/>
        <v>0.77777777777777779</v>
      </c>
      <c r="W34" s="149">
        <f t="shared" si="15"/>
        <v>9</v>
      </c>
      <c r="X34" s="266">
        <v>2</v>
      </c>
      <c r="Y34" s="143">
        <f t="shared" si="6"/>
        <v>0.2</v>
      </c>
      <c r="Z34" s="270">
        <v>8</v>
      </c>
      <c r="AA34" s="190">
        <f t="shared" si="7"/>
        <v>0.8</v>
      </c>
      <c r="AB34" s="149">
        <f t="shared" si="16"/>
        <v>10</v>
      </c>
      <c r="AC34" s="75">
        <v>2</v>
      </c>
      <c r="AD34" s="143">
        <f t="shared" si="32"/>
        <v>0.2</v>
      </c>
      <c r="AE34" s="74">
        <v>8</v>
      </c>
      <c r="AF34" s="190">
        <f t="shared" si="33"/>
        <v>0.8</v>
      </c>
      <c r="AG34" s="149">
        <f t="shared" si="18"/>
        <v>10</v>
      </c>
      <c r="AH34" s="266">
        <v>2</v>
      </c>
      <c r="AI34" s="143">
        <f t="shared" si="34"/>
        <v>0.2</v>
      </c>
      <c r="AJ34" s="266">
        <v>8</v>
      </c>
      <c r="AK34" s="143">
        <f t="shared" si="35"/>
        <v>0.8</v>
      </c>
      <c r="AL34" s="149">
        <f t="shared" si="20"/>
        <v>10</v>
      </c>
      <c r="AM34" s="75">
        <v>2</v>
      </c>
      <c r="AN34" s="143">
        <f t="shared" si="115"/>
        <v>0.2</v>
      </c>
      <c r="AO34" s="74">
        <v>8</v>
      </c>
      <c r="AP34" s="143">
        <f t="shared" si="40"/>
        <v>0.8</v>
      </c>
      <c r="AQ34" s="149">
        <f t="shared" si="8"/>
        <v>10</v>
      </c>
      <c r="AR34" s="266">
        <v>2</v>
      </c>
      <c r="AS34" s="143">
        <f t="shared" si="22"/>
        <v>0.2</v>
      </c>
      <c r="AT34" s="270">
        <v>8</v>
      </c>
      <c r="AU34" s="143">
        <f t="shared" si="36"/>
        <v>0.8</v>
      </c>
      <c r="AV34" s="149">
        <f t="shared" si="23"/>
        <v>10</v>
      </c>
      <c r="AW34" s="75">
        <v>2</v>
      </c>
      <c r="AX34" s="143">
        <f t="shared" si="41"/>
        <v>0.2</v>
      </c>
      <c r="AY34" s="74">
        <v>8</v>
      </c>
      <c r="AZ34" s="143">
        <f t="shared" si="37"/>
        <v>0.8</v>
      </c>
      <c r="BA34" s="149">
        <f t="shared" si="9"/>
        <v>10</v>
      </c>
      <c r="BB34" s="266">
        <v>2</v>
      </c>
      <c r="BC34" s="143">
        <f t="shared" si="25"/>
        <v>0.2</v>
      </c>
      <c r="BD34" s="270">
        <v>8</v>
      </c>
      <c r="BE34" s="143">
        <f t="shared" si="38"/>
        <v>0.8</v>
      </c>
      <c r="BF34" s="149">
        <f t="shared" si="10"/>
        <v>10</v>
      </c>
      <c r="BG34" s="75"/>
      <c r="BH34" s="143">
        <f t="shared" si="42"/>
        <v>0</v>
      </c>
      <c r="BI34" s="74"/>
      <c r="BJ34" s="143">
        <f t="shared" si="43"/>
        <v>0</v>
      </c>
      <c r="BK34" s="149">
        <f t="shared" si="26"/>
        <v>0</v>
      </c>
      <c r="BL34" s="75"/>
      <c r="BM34" s="143">
        <f t="shared" si="27"/>
        <v>0</v>
      </c>
      <c r="BN34" s="145"/>
      <c r="BO34" s="143">
        <f t="shared" si="28"/>
        <v>0</v>
      </c>
      <c r="BP34" s="149">
        <f t="shared" si="39"/>
        <v>0</v>
      </c>
      <c r="BQ34" s="84">
        <f t="shared" si="29"/>
        <v>0</v>
      </c>
      <c r="BR34" s="229">
        <f t="shared" si="30"/>
        <v>1</v>
      </c>
    </row>
    <row r="35" spans="1:71" s="79" customFormat="1" x14ac:dyDescent="0.2">
      <c r="A35" s="40" t="s">
        <v>164</v>
      </c>
      <c r="B35" s="199" t="s">
        <v>182</v>
      </c>
      <c r="C35" s="43" t="s">
        <v>32</v>
      </c>
      <c r="D35" s="266">
        <v>3</v>
      </c>
      <c r="E35" s="143">
        <f t="shared" si="114"/>
        <v>0.42857142857142855</v>
      </c>
      <c r="F35" s="270">
        <v>4</v>
      </c>
      <c r="G35" s="143">
        <f t="shared" si="116"/>
        <v>0.5714285714285714</v>
      </c>
      <c r="H35" s="274">
        <f t="shared" si="117"/>
        <v>7</v>
      </c>
      <c r="I35" s="75">
        <v>2</v>
      </c>
      <c r="J35" s="143">
        <f t="shared" si="0"/>
        <v>0.33333333333333331</v>
      </c>
      <c r="K35" s="74">
        <v>4</v>
      </c>
      <c r="L35" s="190">
        <f t="shared" si="1"/>
        <v>0.66666666666666663</v>
      </c>
      <c r="M35" s="149">
        <f t="shared" si="13"/>
        <v>6</v>
      </c>
      <c r="N35" s="266">
        <v>2</v>
      </c>
      <c r="O35" s="143">
        <f t="shared" si="2"/>
        <v>0.33333333333333331</v>
      </c>
      <c r="P35" s="270">
        <v>4</v>
      </c>
      <c r="Q35" s="190">
        <f t="shared" si="3"/>
        <v>0.66666666666666663</v>
      </c>
      <c r="R35" s="274">
        <f t="shared" si="14"/>
        <v>6</v>
      </c>
      <c r="S35" s="75">
        <v>2</v>
      </c>
      <c r="T35" s="143">
        <f t="shared" si="4"/>
        <v>0.33333333333333331</v>
      </c>
      <c r="U35" s="74">
        <v>4</v>
      </c>
      <c r="V35" s="190">
        <f t="shared" si="5"/>
        <v>0.66666666666666663</v>
      </c>
      <c r="W35" s="149">
        <f t="shared" si="15"/>
        <v>6</v>
      </c>
      <c r="X35" s="266">
        <v>2</v>
      </c>
      <c r="Y35" s="143">
        <f t="shared" si="6"/>
        <v>0.33333333333333331</v>
      </c>
      <c r="Z35" s="270">
        <v>4</v>
      </c>
      <c r="AA35" s="190">
        <f t="shared" si="7"/>
        <v>0.66666666666666663</v>
      </c>
      <c r="AB35" s="149">
        <f t="shared" si="16"/>
        <v>6</v>
      </c>
      <c r="AC35" s="75">
        <v>2</v>
      </c>
      <c r="AD35" s="143">
        <f t="shared" si="32"/>
        <v>0.33333333333333331</v>
      </c>
      <c r="AE35" s="74">
        <v>4</v>
      </c>
      <c r="AF35" s="190">
        <f t="shared" si="33"/>
        <v>0.66666666666666663</v>
      </c>
      <c r="AG35" s="149">
        <f t="shared" si="18"/>
        <v>6</v>
      </c>
      <c r="AH35" s="266">
        <v>2</v>
      </c>
      <c r="AI35" s="143">
        <f t="shared" si="34"/>
        <v>0.33333333333333331</v>
      </c>
      <c r="AJ35" s="266">
        <v>4</v>
      </c>
      <c r="AK35" s="143">
        <f t="shared" si="35"/>
        <v>0.66666666666666663</v>
      </c>
      <c r="AL35" s="149">
        <f t="shared" si="20"/>
        <v>6</v>
      </c>
      <c r="AM35" s="75">
        <v>2</v>
      </c>
      <c r="AN35" s="143">
        <f t="shared" si="115"/>
        <v>0.4</v>
      </c>
      <c r="AO35" s="74">
        <v>3</v>
      </c>
      <c r="AP35" s="143">
        <f t="shared" si="40"/>
        <v>0.6</v>
      </c>
      <c r="AQ35" s="149">
        <f t="shared" si="8"/>
        <v>5</v>
      </c>
      <c r="AR35" s="266">
        <v>2</v>
      </c>
      <c r="AS35" s="143">
        <f t="shared" si="22"/>
        <v>0.4</v>
      </c>
      <c r="AT35" s="270">
        <v>3</v>
      </c>
      <c r="AU35" s="143">
        <f t="shared" si="36"/>
        <v>0.6</v>
      </c>
      <c r="AV35" s="149">
        <f t="shared" si="23"/>
        <v>5</v>
      </c>
      <c r="AW35" s="75">
        <v>2</v>
      </c>
      <c r="AX35" s="143">
        <f>IF(BA35=0,0,AW35/BA35)</f>
        <v>0.4</v>
      </c>
      <c r="AY35" s="74">
        <v>3</v>
      </c>
      <c r="AZ35" s="143">
        <f t="shared" si="37"/>
        <v>0.6</v>
      </c>
      <c r="BA35" s="149">
        <f t="shared" si="9"/>
        <v>5</v>
      </c>
      <c r="BB35" s="266">
        <v>2</v>
      </c>
      <c r="BC35" s="143">
        <f t="shared" si="25"/>
        <v>0.4</v>
      </c>
      <c r="BD35" s="270">
        <v>3</v>
      </c>
      <c r="BE35" s="143">
        <f t="shared" si="38"/>
        <v>0.6</v>
      </c>
      <c r="BF35" s="149">
        <f t="shared" si="10"/>
        <v>5</v>
      </c>
      <c r="BG35" s="75"/>
      <c r="BH35" s="143">
        <f t="shared" si="42"/>
        <v>0</v>
      </c>
      <c r="BI35" s="74"/>
      <c r="BJ35" s="143">
        <f t="shared" si="43"/>
        <v>0</v>
      </c>
      <c r="BK35" s="149">
        <f t="shared" si="26"/>
        <v>0</v>
      </c>
      <c r="BL35" s="75"/>
      <c r="BM35" s="143">
        <f t="shared" si="27"/>
        <v>0</v>
      </c>
      <c r="BN35" s="145"/>
      <c r="BO35" s="143">
        <f t="shared" si="28"/>
        <v>0</v>
      </c>
      <c r="BP35" s="149">
        <f t="shared" si="39"/>
        <v>0</v>
      </c>
      <c r="BQ35" s="84">
        <f t="shared" si="29"/>
        <v>0</v>
      </c>
      <c r="BR35" s="229">
        <f t="shared" si="30"/>
        <v>-1</v>
      </c>
    </row>
    <row r="36" spans="1:71" s="49" customFormat="1" x14ac:dyDescent="0.2">
      <c r="A36" s="95" t="s">
        <v>145</v>
      </c>
      <c r="B36" s="51" t="s">
        <v>183</v>
      </c>
      <c r="C36" s="43" t="s">
        <v>32</v>
      </c>
      <c r="D36" s="266">
        <v>0</v>
      </c>
      <c r="E36" s="143">
        <f t="shared" si="114"/>
        <v>0</v>
      </c>
      <c r="F36" s="270">
        <v>0</v>
      </c>
      <c r="G36" s="143">
        <f t="shared" si="116"/>
        <v>0</v>
      </c>
      <c r="H36" s="274">
        <f t="shared" si="117"/>
        <v>0</v>
      </c>
      <c r="I36" s="75">
        <v>0</v>
      </c>
      <c r="J36" s="143">
        <f t="shared" si="0"/>
        <v>0</v>
      </c>
      <c r="K36" s="77">
        <v>0</v>
      </c>
      <c r="L36" s="190">
        <f t="shared" si="1"/>
        <v>0</v>
      </c>
      <c r="M36" s="149">
        <f t="shared" si="13"/>
        <v>0</v>
      </c>
      <c r="N36" s="266">
        <v>0</v>
      </c>
      <c r="O36" s="143">
        <f t="shared" si="2"/>
        <v>0</v>
      </c>
      <c r="P36" s="270">
        <v>0</v>
      </c>
      <c r="Q36" s="190">
        <f t="shared" si="3"/>
        <v>0</v>
      </c>
      <c r="R36" s="274">
        <f t="shared" si="14"/>
        <v>0</v>
      </c>
      <c r="S36" s="76">
        <v>0</v>
      </c>
      <c r="T36" s="143">
        <f t="shared" si="4"/>
        <v>0</v>
      </c>
      <c r="U36" s="77">
        <v>0</v>
      </c>
      <c r="V36" s="190">
        <f t="shared" si="5"/>
        <v>0</v>
      </c>
      <c r="W36" s="149">
        <f t="shared" si="15"/>
        <v>0</v>
      </c>
      <c r="X36" s="266">
        <v>0</v>
      </c>
      <c r="Y36" s="143">
        <f t="shared" si="6"/>
        <v>0</v>
      </c>
      <c r="Z36" s="270">
        <v>0</v>
      </c>
      <c r="AA36" s="190">
        <f t="shared" si="7"/>
        <v>0</v>
      </c>
      <c r="AB36" s="149">
        <f t="shared" si="16"/>
        <v>0</v>
      </c>
      <c r="AC36" s="76">
        <v>0</v>
      </c>
      <c r="AD36" s="143">
        <f t="shared" si="32"/>
        <v>0</v>
      </c>
      <c r="AE36" s="77">
        <v>0</v>
      </c>
      <c r="AF36" s="190">
        <f t="shared" si="33"/>
        <v>0</v>
      </c>
      <c r="AG36" s="149">
        <f t="shared" si="18"/>
        <v>0</v>
      </c>
      <c r="AH36" s="266">
        <v>0</v>
      </c>
      <c r="AI36" s="143">
        <f t="shared" si="34"/>
        <v>0</v>
      </c>
      <c r="AJ36" s="266">
        <v>0</v>
      </c>
      <c r="AK36" s="143">
        <f t="shared" si="35"/>
        <v>0</v>
      </c>
      <c r="AL36" s="149">
        <f t="shared" si="20"/>
        <v>0</v>
      </c>
      <c r="AM36" s="76">
        <v>0</v>
      </c>
      <c r="AN36" s="143">
        <f t="shared" si="115"/>
        <v>0</v>
      </c>
      <c r="AO36" s="77">
        <v>0</v>
      </c>
      <c r="AP36" s="143">
        <f t="shared" si="40"/>
        <v>0</v>
      </c>
      <c r="AQ36" s="149">
        <f t="shared" si="8"/>
        <v>0</v>
      </c>
      <c r="AR36" s="266">
        <v>0</v>
      </c>
      <c r="AS36" s="143">
        <f t="shared" si="22"/>
        <v>0</v>
      </c>
      <c r="AT36" s="270">
        <v>0</v>
      </c>
      <c r="AU36" s="143">
        <f t="shared" si="36"/>
        <v>0</v>
      </c>
      <c r="AV36" s="149">
        <f t="shared" si="23"/>
        <v>0</v>
      </c>
      <c r="AW36" s="76">
        <v>0</v>
      </c>
      <c r="AX36" s="143">
        <f t="shared" si="41"/>
        <v>0</v>
      </c>
      <c r="AY36" s="77">
        <v>0</v>
      </c>
      <c r="AZ36" s="143">
        <f t="shared" si="37"/>
        <v>0</v>
      </c>
      <c r="BA36" s="149">
        <f t="shared" si="9"/>
        <v>0</v>
      </c>
      <c r="BB36" s="266">
        <v>0</v>
      </c>
      <c r="BC36" s="143">
        <f t="shared" si="25"/>
        <v>0</v>
      </c>
      <c r="BD36" s="270">
        <v>0</v>
      </c>
      <c r="BE36" s="143">
        <f t="shared" si="38"/>
        <v>0</v>
      </c>
      <c r="BF36" s="149">
        <f t="shared" si="10"/>
        <v>0</v>
      </c>
      <c r="BG36" s="76"/>
      <c r="BH36" s="143">
        <f t="shared" si="42"/>
        <v>0</v>
      </c>
      <c r="BI36" s="77"/>
      <c r="BJ36" s="143">
        <f t="shared" si="43"/>
        <v>0</v>
      </c>
      <c r="BK36" s="149">
        <f t="shared" si="26"/>
        <v>0</v>
      </c>
      <c r="BL36" s="76"/>
      <c r="BM36" s="143">
        <f t="shared" si="27"/>
        <v>0</v>
      </c>
      <c r="BN36" s="145"/>
      <c r="BO36" s="143">
        <f t="shared" si="28"/>
        <v>0</v>
      </c>
      <c r="BP36" s="149">
        <f t="shared" si="39"/>
        <v>0</v>
      </c>
      <c r="BQ36" s="84">
        <f t="shared" si="29"/>
        <v>0</v>
      </c>
      <c r="BR36" s="229">
        <f t="shared" si="30"/>
        <v>0</v>
      </c>
    </row>
    <row r="37" spans="1:71" x14ac:dyDescent="0.2">
      <c r="A37" s="49"/>
      <c r="B37" s="199" t="s">
        <v>184</v>
      </c>
      <c r="C37" s="43" t="s">
        <v>32</v>
      </c>
      <c r="D37" s="267">
        <v>14</v>
      </c>
      <c r="E37" s="143">
        <f t="shared" si="114"/>
        <v>0.63636363636363635</v>
      </c>
      <c r="F37" s="270">
        <v>8</v>
      </c>
      <c r="G37" s="143">
        <f t="shared" si="116"/>
        <v>0.36363636363636365</v>
      </c>
      <c r="H37" s="274">
        <f t="shared" si="117"/>
        <v>22</v>
      </c>
      <c r="I37" s="75">
        <v>13</v>
      </c>
      <c r="J37" s="143">
        <f t="shared" si="0"/>
        <v>0.61904761904761907</v>
      </c>
      <c r="K37" s="77">
        <v>8</v>
      </c>
      <c r="L37" s="190">
        <f t="shared" si="1"/>
        <v>0.38095238095238093</v>
      </c>
      <c r="M37" s="149">
        <f t="shared" si="13"/>
        <v>21</v>
      </c>
      <c r="N37" s="267">
        <v>13</v>
      </c>
      <c r="O37" s="143">
        <f t="shared" si="2"/>
        <v>0.61904761904761907</v>
      </c>
      <c r="P37" s="270">
        <v>8</v>
      </c>
      <c r="Q37" s="190">
        <f t="shared" si="3"/>
        <v>0.38095238095238093</v>
      </c>
      <c r="R37" s="274">
        <f t="shared" si="14"/>
        <v>21</v>
      </c>
      <c r="S37" s="146">
        <v>20</v>
      </c>
      <c r="T37" s="143">
        <f t="shared" si="4"/>
        <v>0.68965517241379315</v>
      </c>
      <c r="U37" s="77">
        <v>9</v>
      </c>
      <c r="V37" s="190">
        <f t="shared" si="5"/>
        <v>0.31034482758620691</v>
      </c>
      <c r="W37" s="149">
        <f t="shared" si="15"/>
        <v>29</v>
      </c>
      <c r="X37" s="267">
        <v>20</v>
      </c>
      <c r="Y37" s="143">
        <f t="shared" si="6"/>
        <v>0.68965517241379315</v>
      </c>
      <c r="Z37" s="270">
        <v>9</v>
      </c>
      <c r="AA37" s="190">
        <f t="shared" si="7"/>
        <v>0.31034482758620691</v>
      </c>
      <c r="AB37" s="149">
        <f t="shared" si="16"/>
        <v>29</v>
      </c>
      <c r="AC37" s="146">
        <v>20</v>
      </c>
      <c r="AD37" s="143">
        <f t="shared" si="32"/>
        <v>0.68965517241379315</v>
      </c>
      <c r="AE37" s="77">
        <v>9</v>
      </c>
      <c r="AF37" s="190">
        <f t="shared" si="33"/>
        <v>0.31034482758620691</v>
      </c>
      <c r="AG37" s="149">
        <f t="shared" si="18"/>
        <v>29</v>
      </c>
      <c r="AH37" s="267">
        <v>20</v>
      </c>
      <c r="AI37" s="143">
        <f t="shared" si="34"/>
        <v>0.68965517241379315</v>
      </c>
      <c r="AJ37" s="266">
        <v>9</v>
      </c>
      <c r="AK37" s="143">
        <f t="shared" si="35"/>
        <v>0.31034482758620691</v>
      </c>
      <c r="AL37" s="149">
        <f t="shared" si="20"/>
        <v>29</v>
      </c>
      <c r="AM37" s="146">
        <v>20</v>
      </c>
      <c r="AN37" s="143">
        <f t="shared" si="115"/>
        <v>0.68965517241379315</v>
      </c>
      <c r="AO37" s="77">
        <v>9</v>
      </c>
      <c r="AP37" s="143">
        <f t="shared" si="40"/>
        <v>0.31034482758620691</v>
      </c>
      <c r="AQ37" s="149">
        <f t="shared" si="8"/>
        <v>29</v>
      </c>
      <c r="AR37" s="267">
        <v>20</v>
      </c>
      <c r="AS37" s="143">
        <f t="shared" si="22"/>
        <v>0.68965517241379315</v>
      </c>
      <c r="AT37" s="270">
        <v>9</v>
      </c>
      <c r="AU37" s="143">
        <f t="shared" si="36"/>
        <v>0.31034482758620691</v>
      </c>
      <c r="AV37" s="149">
        <f t="shared" si="23"/>
        <v>29</v>
      </c>
      <c r="AW37" s="146">
        <v>20</v>
      </c>
      <c r="AX37" s="143">
        <f t="shared" si="41"/>
        <v>0.68965517241379315</v>
      </c>
      <c r="AY37" s="77">
        <v>9</v>
      </c>
      <c r="AZ37" s="143">
        <f t="shared" si="37"/>
        <v>0.31034482758620691</v>
      </c>
      <c r="BA37" s="149">
        <f t="shared" si="9"/>
        <v>29</v>
      </c>
      <c r="BB37" s="267">
        <v>15</v>
      </c>
      <c r="BC37" s="143">
        <f t="shared" si="25"/>
        <v>0.7142857142857143</v>
      </c>
      <c r="BD37" s="270">
        <v>6</v>
      </c>
      <c r="BE37" s="143">
        <f t="shared" si="38"/>
        <v>0.2857142857142857</v>
      </c>
      <c r="BF37" s="149">
        <f t="shared" si="10"/>
        <v>21</v>
      </c>
      <c r="BG37" s="146"/>
      <c r="BH37" s="143">
        <f t="shared" si="42"/>
        <v>0</v>
      </c>
      <c r="BI37" s="77"/>
      <c r="BJ37" s="143">
        <f t="shared" si="43"/>
        <v>0</v>
      </c>
      <c r="BK37" s="149">
        <f t="shared" si="26"/>
        <v>0</v>
      </c>
      <c r="BL37" s="146"/>
      <c r="BM37" s="143">
        <f t="shared" si="27"/>
        <v>0</v>
      </c>
      <c r="BN37" s="145"/>
      <c r="BO37" s="143">
        <f t="shared" si="28"/>
        <v>0</v>
      </c>
      <c r="BP37" s="149">
        <f t="shared" si="39"/>
        <v>0</v>
      </c>
      <c r="BQ37" s="84">
        <f t="shared" si="29"/>
        <v>-8</v>
      </c>
      <c r="BR37" s="229">
        <f t="shared" si="30"/>
        <v>0</v>
      </c>
    </row>
    <row r="38" spans="1:71" x14ac:dyDescent="0.2">
      <c r="A38" s="49"/>
      <c r="B38" s="199" t="s">
        <v>185</v>
      </c>
      <c r="C38" s="43" t="s">
        <v>32</v>
      </c>
      <c r="D38" s="267">
        <v>17</v>
      </c>
      <c r="E38" s="143">
        <f t="shared" si="114"/>
        <v>0.51515151515151514</v>
      </c>
      <c r="F38" s="270">
        <v>16</v>
      </c>
      <c r="G38" s="143">
        <f t="shared" si="116"/>
        <v>0.48484848484848486</v>
      </c>
      <c r="H38" s="274">
        <f t="shared" si="117"/>
        <v>33</v>
      </c>
      <c r="I38" s="75">
        <v>29</v>
      </c>
      <c r="J38" s="143">
        <f t="shared" si="0"/>
        <v>0.60416666666666663</v>
      </c>
      <c r="K38" s="145">
        <v>19</v>
      </c>
      <c r="L38" s="190">
        <f t="shared" si="1"/>
        <v>0.39583333333333331</v>
      </c>
      <c r="M38" s="149">
        <f t="shared" si="13"/>
        <v>48</v>
      </c>
      <c r="N38" s="267">
        <v>28</v>
      </c>
      <c r="O38" s="143">
        <f t="shared" si="2"/>
        <v>0.60869565217391308</v>
      </c>
      <c r="P38" s="270">
        <v>18</v>
      </c>
      <c r="Q38" s="190">
        <f t="shared" si="3"/>
        <v>0.39130434782608697</v>
      </c>
      <c r="R38" s="274">
        <f t="shared" si="14"/>
        <v>46</v>
      </c>
      <c r="S38" s="147">
        <v>28</v>
      </c>
      <c r="T38" s="143">
        <f t="shared" si="4"/>
        <v>0.60869565217391308</v>
      </c>
      <c r="U38" s="145">
        <v>18</v>
      </c>
      <c r="V38" s="190">
        <f t="shared" si="5"/>
        <v>0.39130434782608697</v>
      </c>
      <c r="W38" s="149">
        <f t="shared" si="15"/>
        <v>46</v>
      </c>
      <c r="X38" s="267">
        <v>28</v>
      </c>
      <c r="Y38" s="143">
        <f t="shared" si="6"/>
        <v>0.60869565217391308</v>
      </c>
      <c r="Z38" s="270">
        <v>18</v>
      </c>
      <c r="AA38" s="190">
        <f t="shared" si="7"/>
        <v>0.39130434782608697</v>
      </c>
      <c r="AB38" s="149">
        <f t="shared" si="16"/>
        <v>46</v>
      </c>
      <c r="AC38" s="147">
        <v>28</v>
      </c>
      <c r="AD38" s="143">
        <f t="shared" si="32"/>
        <v>0.60869565217391308</v>
      </c>
      <c r="AE38" s="145">
        <v>18</v>
      </c>
      <c r="AF38" s="190">
        <f t="shared" si="33"/>
        <v>0.39130434782608697</v>
      </c>
      <c r="AG38" s="149">
        <f t="shared" si="18"/>
        <v>46</v>
      </c>
      <c r="AH38" s="267">
        <v>28</v>
      </c>
      <c r="AI38" s="143">
        <f t="shared" si="34"/>
        <v>0.60869565217391308</v>
      </c>
      <c r="AJ38" s="266">
        <v>18</v>
      </c>
      <c r="AK38" s="143">
        <f t="shared" si="35"/>
        <v>0.39130434782608697</v>
      </c>
      <c r="AL38" s="149">
        <f t="shared" si="20"/>
        <v>46</v>
      </c>
      <c r="AM38" s="147">
        <v>28</v>
      </c>
      <c r="AN38" s="143">
        <f t="shared" si="115"/>
        <v>0.60869565217391308</v>
      </c>
      <c r="AO38" s="145">
        <v>18</v>
      </c>
      <c r="AP38" s="143">
        <f t="shared" si="40"/>
        <v>0.39130434782608697</v>
      </c>
      <c r="AQ38" s="149">
        <f t="shared" si="8"/>
        <v>46</v>
      </c>
      <c r="AR38" s="267">
        <v>28</v>
      </c>
      <c r="AS38" s="143">
        <f t="shared" si="22"/>
        <v>0.60869565217391308</v>
      </c>
      <c r="AT38" s="270">
        <v>18</v>
      </c>
      <c r="AU38" s="143">
        <f t="shared" si="36"/>
        <v>0.39130434782608697</v>
      </c>
      <c r="AV38" s="149">
        <f t="shared" si="23"/>
        <v>46</v>
      </c>
      <c r="AW38" s="147">
        <v>28</v>
      </c>
      <c r="AX38" s="143">
        <f t="shared" si="41"/>
        <v>0.60869565217391308</v>
      </c>
      <c r="AY38" s="145">
        <v>18</v>
      </c>
      <c r="AZ38" s="143">
        <f t="shared" si="37"/>
        <v>0.39130434782608697</v>
      </c>
      <c r="BA38" s="149">
        <f t="shared" si="9"/>
        <v>46</v>
      </c>
      <c r="BB38" s="267">
        <v>26</v>
      </c>
      <c r="BC38" s="143">
        <f t="shared" si="25"/>
        <v>0.63414634146341464</v>
      </c>
      <c r="BD38" s="270">
        <v>15</v>
      </c>
      <c r="BE38" s="143">
        <f t="shared" si="38"/>
        <v>0.36585365853658536</v>
      </c>
      <c r="BF38" s="149">
        <f t="shared" si="10"/>
        <v>41</v>
      </c>
      <c r="BG38" s="147"/>
      <c r="BH38" s="143">
        <f t="shared" si="42"/>
        <v>0</v>
      </c>
      <c r="BI38" s="145"/>
      <c r="BJ38" s="143">
        <f t="shared" si="43"/>
        <v>0</v>
      </c>
      <c r="BK38" s="149">
        <f t="shared" si="26"/>
        <v>0</v>
      </c>
      <c r="BL38" s="147"/>
      <c r="BM38" s="143">
        <f t="shared" si="27"/>
        <v>0</v>
      </c>
      <c r="BN38" s="145"/>
      <c r="BO38" s="143">
        <f t="shared" si="28"/>
        <v>0</v>
      </c>
      <c r="BP38" s="149">
        <f t="shared" si="39"/>
        <v>0</v>
      </c>
      <c r="BQ38" s="84">
        <f t="shared" si="29"/>
        <v>-5</v>
      </c>
      <c r="BR38" s="229">
        <f t="shared" si="30"/>
        <v>-7</v>
      </c>
    </row>
    <row r="39" spans="1:71" s="79" customFormat="1" x14ac:dyDescent="0.2">
      <c r="A39" s="49"/>
      <c r="B39" s="199" t="s">
        <v>221</v>
      </c>
      <c r="C39" s="43" t="s">
        <v>32</v>
      </c>
      <c r="D39" s="267">
        <v>0</v>
      </c>
      <c r="E39" s="143">
        <f t="shared" si="114"/>
        <v>0</v>
      </c>
      <c r="F39" s="270">
        <v>0</v>
      </c>
      <c r="G39" s="143">
        <f t="shared" si="116"/>
        <v>0</v>
      </c>
      <c r="H39" s="274">
        <f t="shared" si="117"/>
        <v>0</v>
      </c>
      <c r="I39" s="75">
        <v>0</v>
      </c>
      <c r="J39" s="143">
        <f t="shared" si="0"/>
        <v>0</v>
      </c>
      <c r="K39" s="145">
        <v>0</v>
      </c>
      <c r="L39" s="190">
        <f t="shared" si="1"/>
        <v>0</v>
      </c>
      <c r="M39" s="149">
        <f t="shared" si="13"/>
        <v>0</v>
      </c>
      <c r="N39" s="267">
        <v>0</v>
      </c>
      <c r="O39" s="143">
        <f t="shared" si="2"/>
        <v>0</v>
      </c>
      <c r="P39" s="270">
        <v>0</v>
      </c>
      <c r="Q39" s="190">
        <f t="shared" si="3"/>
        <v>0</v>
      </c>
      <c r="R39" s="274">
        <f t="shared" ref="R39" si="129">SUM(N39,P39)</f>
        <v>0</v>
      </c>
      <c r="S39" s="147">
        <v>0</v>
      </c>
      <c r="T39" s="143">
        <f t="shared" si="4"/>
        <v>0</v>
      </c>
      <c r="U39" s="145">
        <v>0</v>
      </c>
      <c r="V39" s="190">
        <f t="shared" si="5"/>
        <v>0</v>
      </c>
      <c r="W39" s="149">
        <f t="shared" ref="W39" si="130">SUM(S39,U39)</f>
        <v>0</v>
      </c>
      <c r="X39" s="267">
        <v>0</v>
      </c>
      <c r="Y39" s="143">
        <f t="shared" si="6"/>
        <v>0</v>
      </c>
      <c r="Z39" s="270">
        <v>0</v>
      </c>
      <c r="AA39" s="190">
        <f t="shared" si="7"/>
        <v>0</v>
      </c>
      <c r="AB39" s="149">
        <f t="shared" ref="AB39" si="131">SUM(X39,Z39)</f>
        <v>0</v>
      </c>
      <c r="AC39" s="147">
        <v>0</v>
      </c>
      <c r="AD39" s="143">
        <f t="shared" si="32"/>
        <v>0</v>
      </c>
      <c r="AE39" s="145">
        <v>0</v>
      </c>
      <c r="AF39" s="190">
        <f t="shared" si="33"/>
        <v>0</v>
      </c>
      <c r="AG39" s="149">
        <f t="shared" ref="AG39" si="132">SUM(AC39,AE39)</f>
        <v>0</v>
      </c>
      <c r="AH39" s="267">
        <v>0</v>
      </c>
      <c r="AI39" s="143">
        <f t="shared" si="34"/>
        <v>0</v>
      </c>
      <c r="AJ39" s="266">
        <v>0</v>
      </c>
      <c r="AK39" s="143">
        <f t="shared" si="35"/>
        <v>0</v>
      </c>
      <c r="AL39" s="149">
        <f t="shared" ref="AL39" si="133">SUM(AH39,AJ39)</f>
        <v>0</v>
      </c>
      <c r="AM39" s="147">
        <v>0</v>
      </c>
      <c r="AN39" s="143">
        <f>IF(AQ39=0,0,AM39/AQ39)</f>
        <v>0</v>
      </c>
      <c r="AO39" s="145">
        <v>0</v>
      </c>
      <c r="AP39" s="143">
        <f t="shared" si="40"/>
        <v>0</v>
      </c>
      <c r="AQ39" s="149">
        <f t="shared" si="8"/>
        <v>0</v>
      </c>
      <c r="AR39" s="267">
        <v>0</v>
      </c>
      <c r="AS39" s="143">
        <f t="shared" si="22"/>
        <v>0</v>
      </c>
      <c r="AT39" s="270">
        <v>0</v>
      </c>
      <c r="AU39" s="143">
        <f t="shared" si="36"/>
        <v>0</v>
      </c>
      <c r="AV39" s="149">
        <f t="shared" ref="AV39" si="134">SUM(AR39,AT39)</f>
        <v>0</v>
      </c>
      <c r="AW39" s="147">
        <v>0</v>
      </c>
      <c r="AX39" s="143">
        <f t="shared" si="41"/>
        <v>0</v>
      </c>
      <c r="AY39" s="145">
        <v>0</v>
      </c>
      <c r="AZ39" s="143">
        <f t="shared" si="37"/>
        <v>0</v>
      </c>
      <c r="BA39" s="149">
        <f t="shared" ref="BA39" si="135">SUM(AW39,AY39)</f>
        <v>0</v>
      </c>
      <c r="BB39" s="267">
        <v>0</v>
      </c>
      <c r="BC39" s="143">
        <f t="shared" si="25"/>
        <v>0</v>
      </c>
      <c r="BD39" s="270">
        <v>0</v>
      </c>
      <c r="BE39" s="143">
        <f t="shared" si="38"/>
        <v>0</v>
      </c>
      <c r="BF39" s="149">
        <f t="shared" ref="BF39" si="136">SUM(BB39,BD39)</f>
        <v>0</v>
      </c>
      <c r="BG39" s="147"/>
      <c r="BH39" s="143">
        <f t="shared" si="42"/>
        <v>0</v>
      </c>
      <c r="BI39" s="145"/>
      <c r="BJ39" s="143">
        <f t="shared" si="43"/>
        <v>0</v>
      </c>
      <c r="BK39" s="149">
        <f t="shared" si="26"/>
        <v>0</v>
      </c>
      <c r="BL39" s="147"/>
      <c r="BM39" s="143">
        <f t="shared" si="27"/>
        <v>0</v>
      </c>
      <c r="BN39" s="145"/>
      <c r="BO39" s="143">
        <f t="shared" si="28"/>
        <v>0</v>
      </c>
      <c r="BP39" s="149">
        <f t="shared" ref="BP39" si="137">SUM(BL39,BN39)</f>
        <v>0</v>
      </c>
      <c r="BQ39" s="84">
        <f t="shared" si="29"/>
        <v>0</v>
      </c>
      <c r="BR39" s="229">
        <f t="shared" si="30"/>
        <v>0</v>
      </c>
    </row>
    <row r="40" spans="1:71" s="49" customFormat="1" x14ac:dyDescent="0.2">
      <c r="B40" s="199" t="s">
        <v>186</v>
      </c>
      <c r="C40" s="51" t="s">
        <v>32</v>
      </c>
      <c r="D40" s="267">
        <v>0</v>
      </c>
      <c r="E40" s="143">
        <f t="shared" si="114"/>
        <v>0</v>
      </c>
      <c r="F40" s="270">
        <v>0</v>
      </c>
      <c r="G40" s="143">
        <f t="shared" si="116"/>
        <v>0</v>
      </c>
      <c r="H40" s="274">
        <f t="shared" si="117"/>
        <v>0</v>
      </c>
      <c r="I40" s="75">
        <v>0</v>
      </c>
      <c r="J40" s="143">
        <f t="shared" si="0"/>
        <v>0</v>
      </c>
      <c r="K40" s="77">
        <v>0</v>
      </c>
      <c r="L40" s="190">
        <f t="shared" si="1"/>
        <v>0</v>
      </c>
      <c r="M40" s="149">
        <f t="shared" si="13"/>
        <v>0</v>
      </c>
      <c r="N40" s="267">
        <v>0</v>
      </c>
      <c r="O40" s="143">
        <f t="shared" si="2"/>
        <v>0</v>
      </c>
      <c r="P40" s="270">
        <v>0</v>
      </c>
      <c r="Q40" s="190">
        <f t="shared" si="3"/>
        <v>0</v>
      </c>
      <c r="R40" s="274">
        <f t="shared" si="14"/>
        <v>0</v>
      </c>
      <c r="S40" s="146">
        <v>0</v>
      </c>
      <c r="T40" s="143">
        <f t="shared" si="4"/>
        <v>0</v>
      </c>
      <c r="U40" s="77">
        <v>0</v>
      </c>
      <c r="V40" s="190">
        <f t="shared" si="5"/>
        <v>0</v>
      </c>
      <c r="W40" s="149">
        <f t="shared" si="15"/>
        <v>0</v>
      </c>
      <c r="X40" s="267">
        <v>0</v>
      </c>
      <c r="Y40" s="143">
        <f t="shared" si="6"/>
        <v>0</v>
      </c>
      <c r="Z40" s="270">
        <v>0</v>
      </c>
      <c r="AA40" s="190">
        <f t="shared" si="7"/>
        <v>0</v>
      </c>
      <c r="AB40" s="149">
        <f t="shared" si="16"/>
        <v>0</v>
      </c>
      <c r="AC40" s="146">
        <v>0</v>
      </c>
      <c r="AD40" s="143">
        <f t="shared" si="32"/>
        <v>0</v>
      </c>
      <c r="AE40" s="77">
        <v>0</v>
      </c>
      <c r="AF40" s="190">
        <f t="shared" si="33"/>
        <v>0</v>
      </c>
      <c r="AG40" s="149">
        <f t="shared" si="18"/>
        <v>0</v>
      </c>
      <c r="AH40" s="267">
        <v>0</v>
      </c>
      <c r="AI40" s="143">
        <f t="shared" si="34"/>
        <v>0</v>
      </c>
      <c r="AJ40" s="266">
        <v>0</v>
      </c>
      <c r="AK40" s="143">
        <f t="shared" si="35"/>
        <v>0</v>
      </c>
      <c r="AL40" s="149">
        <f t="shared" si="20"/>
        <v>0</v>
      </c>
      <c r="AM40" s="146">
        <v>0</v>
      </c>
      <c r="AN40" s="143">
        <f>IF(AQ40=0,0,AM40/AQ40)</f>
        <v>0</v>
      </c>
      <c r="AO40" s="77">
        <v>0</v>
      </c>
      <c r="AP40" s="143">
        <f t="shared" si="40"/>
        <v>0</v>
      </c>
      <c r="AQ40" s="149">
        <f t="shared" si="8"/>
        <v>0</v>
      </c>
      <c r="AR40" s="267">
        <v>0</v>
      </c>
      <c r="AS40" s="143">
        <f t="shared" si="22"/>
        <v>0</v>
      </c>
      <c r="AT40" s="270">
        <v>0</v>
      </c>
      <c r="AU40" s="143">
        <f t="shared" si="36"/>
        <v>0</v>
      </c>
      <c r="AV40" s="149">
        <f t="shared" si="23"/>
        <v>0</v>
      </c>
      <c r="AW40" s="146">
        <v>0</v>
      </c>
      <c r="AX40" s="143">
        <f t="shared" si="41"/>
        <v>0</v>
      </c>
      <c r="AY40" s="77">
        <v>0</v>
      </c>
      <c r="AZ40" s="143">
        <f t="shared" si="37"/>
        <v>0</v>
      </c>
      <c r="BA40" s="149">
        <f t="shared" si="9"/>
        <v>0</v>
      </c>
      <c r="BB40" s="267">
        <v>0</v>
      </c>
      <c r="BC40" s="143">
        <f t="shared" si="25"/>
        <v>0</v>
      </c>
      <c r="BD40" s="270">
        <v>0</v>
      </c>
      <c r="BE40" s="143">
        <f t="shared" si="38"/>
        <v>0</v>
      </c>
      <c r="BF40" s="149">
        <f t="shared" si="10"/>
        <v>0</v>
      </c>
      <c r="BG40" s="146"/>
      <c r="BH40" s="143">
        <f t="shared" si="42"/>
        <v>0</v>
      </c>
      <c r="BI40" s="77"/>
      <c r="BJ40" s="143">
        <f t="shared" si="43"/>
        <v>0</v>
      </c>
      <c r="BK40" s="149">
        <f t="shared" si="26"/>
        <v>0</v>
      </c>
      <c r="BL40" s="146"/>
      <c r="BM40" s="143">
        <f t="shared" si="27"/>
        <v>0</v>
      </c>
      <c r="BN40" s="145"/>
      <c r="BO40" s="143">
        <f t="shared" si="28"/>
        <v>0</v>
      </c>
      <c r="BP40" s="149">
        <f t="shared" si="39"/>
        <v>0</v>
      </c>
      <c r="BQ40" s="84">
        <f t="shared" si="29"/>
        <v>0</v>
      </c>
      <c r="BR40" s="229">
        <f t="shared" si="30"/>
        <v>0</v>
      </c>
    </row>
    <row r="41" spans="1:71" s="79" customFormat="1" x14ac:dyDescent="0.2">
      <c r="A41" s="49"/>
      <c r="B41" s="232" t="s">
        <v>187</v>
      </c>
      <c r="C41" s="233" t="s">
        <v>32</v>
      </c>
      <c r="D41" s="267">
        <v>0</v>
      </c>
      <c r="E41" s="143">
        <f t="shared" si="114"/>
        <v>0</v>
      </c>
      <c r="F41" s="270">
        <v>0</v>
      </c>
      <c r="G41" s="143">
        <f t="shared" si="116"/>
        <v>0</v>
      </c>
      <c r="H41" s="274">
        <f t="shared" si="117"/>
        <v>0</v>
      </c>
      <c r="I41" s="75">
        <v>0</v>
      </c>
      <c r="J41" s="143">
        <f t="shared" si="0"/>
        <v>0</v>
      </c>
      <c r="K41" s="145">
        <v>0</v>
      </c>
      <c r="L41" s="190">
        <f t="shared" si="1"/>
        <v>0</v>
      </c>
      <c r="M41" s="149">
        <f t="shared" si="13"/>
        <v>0</v>
      </c>
      <c r="N41" s="267">
        <v>0</v>
      </c>
      <c r="O41" s="143">
        <f t="shared" si="2"/>
        <v>0</v>
      </c>
      <c r="P41" s="270">
        <v>0</v>
      </c>
      <c r="Q41" s="190">
        <f t="shared" si="3"/>
        <v>0</v>
      </c>
      <c r="R41" s="274">
        <f t="shared" si="14"/>
        <v>0</v>
      </c>
      <c r="S41" s="147">
        <v>0</v>
      </c>
      <c r="T41" s="143">
        <f t="shared" si="4"/>
        <v>0</v>
      </c>
      <c r="U41" s="145">
        <v>0</v>
      </c>
      <c r="V41" s="190">
        <f t="shared" si="5"/>
        <v>0</v>
      </c>
      <c r="W41" s="149">
        <f t="shared" si="15"/>
        <v>0</v>
      </c>
      <c r="X41" s="267">
        <v>0</v>
      </c>
      <c r="Y41" s="143">
        <f t="shared" si="6"/>
        <v>0</v>
      </c>
      <c r="Z41" s="270">
        <v>0</v>
      </c>
      <c r="AA41" s="190">
        <f t="shared" si="7"/>
        <v>0</v>
      </c>
      <c r="AB41" s="149">
        <f t="shared" si="16"/>
        <v>0</v>
      </c>
      <c r="AC41" s="147">
        <v>0</v>
      </c>
      <c r="AD41" s="143">
        <f t="shared" si="32"/>
        <v>0</v>
      </c>
      <c r="AE41" s="145">
        <v>0</v>
      </c>
      <c r="AF41" s="190">
        <f t="shared" si="33"/>
        <v>0</v>
      </c>
      <c r="AG41" s="149">
        <f t="shared" si="18"/>
        <v>0</v>
      </c>
      <c r="AH41" s="267">
        <v>0</v>
      </c>
      <c r="AI41" s="143">
        <f t="shared" si="34"/>
        <v>0</v>
      </c>
      <c r="AJ41" s="266">
        <v>0</v>
      </c>
      <c r="AK41" s="143">
        <f t="shared" si="35"/>
        <v>0</v>
      </c>
      <c r="AL41" s="149">
        <f t="shared" si="20"/>
        <v>0</v>
      </c>
      <c r="AM41" s="147">
        <v>0</v>
      </c>
      <c r="AN41" s="143">
        <f t="shared" ref="AN41:AN44" si="138">IF(AQ41=0,0,AM41/AQ41)</f>
        <v>0</v>
      </c>
      <c r="AO41" s="145">
        <v>0</v>
      </c>
      <c r="AP41" s="143">
        <f t="shared" si="40"/>
        <v>0</v>
      </c>
      <c r="AQ41" s="149">
        <f t="shared" si="8"/>
        <v>0</v>
      </c>
      <c r="AR41" s="267">
        <v>0</v>
      </c>
      <c r="AS41" s="143">
        <f t="shared" si="22"/>
        <v>0</v>
      </c>
      <c r="AT41" s="270">
        <v>0</v>
      </c>
      <c r="AU41" s="143">
        <f t="shared" si="36"/>
        <v>0</v>
      </c>
      <c r="AV41" s="149">
        <f t="shared" si="23"/>
        <v>0</v>
      </c>
      <c r="AW41" s="147">
        <v>0</v>
      </c>
      <c r="AX41" s="143">
        <f t="shared" si="41"/>
        <v>0</v>
      </c>
      <c r="AY41" s="145">
        <v>0</v>
      </c>
      <c r="AZ41" s="143">
        <f t="shared" si="37"/>
        <v>0</v>
      </c>
      <c r="BA41" s="149">
        <f t="shared" si="9"/>
        <v>0</v>
      </c>
      <c r="BB41" s="267">
        <v>0</v>
      </c>
      <c r="BC41" s="143">
        <f t="shared" si="25"/>
        <v>0</v>
      </c>
      <c r="BD41" s="270">
        <v>0</v>
      </c>
      <c r="BE41" s="143">
        <f t="shared" si="38"/>
        <v>0</v>
      </c>
      <c r="BF41" s="149">
        <f t="shared" si="10"/>
        <v>0</v>
      </c>
      <c r="BG41" s="147"/>
      <c r="BH41" s="143">
        <f t="shared" si="42"/>
        <v>0</v>
      </c>
      <c r="BI41" s="145"/>
      <c r="BJ41" s="143">
        <f t="shared" si="43"/>
        <v>0</v>
      </c>
      <c r="BK41" s="149">
        <f t="shared" si="26"/>
        <v>0</v>
      </c>
      <c r="BL41" s="147"/>
      <c r="BM41" s="143">
        <f t="shared" si="27"/>
        <v>0</v>
      </c>
      <c r="BN41" s="145"/>
      <c r="BO41" s="143">
        <f t="shared" si="28"/>
        <v>0</v>
      </c>
      <c r="BP41" s="149">
        <f t="shared" si="39"/>
        <v>0</v>
      </c>
      <c r="BQ41" s="84">
        <f t="shared" si="29"/>
        <v>0</v>
      </c>
      <c r="BR41" s="229">
        <f t="shared" si="30"/>
        <v>0</v>
      </c>
    </row>
    <row r="42" spans="1:71" s="49" customFormat="1" x14ac:dyDescent="0.2">
      <c r="B42" s="234" t="s">
        <v>188</v>
      </c>
      <c r="C42" s="223" t="s">
        <v>32</v>
      </c>
      <c r="D42" s="267">
        <v>5</v>
      </c>
      <c r="E42" s="143">
        <f t="shared" si="114"/>
        <v>0.41666666666666669</v>
      </c>
      <c r="F42" s="270">
        <v>7</v>
      </c>
      <c r="G42" s="143">
        <f t="shared" si="116"/>
        <v>0.58333333333333337</v>
      </c>
      <c r="H42" s="274">
        <f t="shared" si="117"/>
        <v>12</v>
      </c>
      <c r="I42" s="75">
        <v>5</v>
      </c>
      <c r="J42" s="143">
        <f t="shared" si="0"/>
        <v>0.45454545454545453</v>
      </c>
      <c r="K42" s="77">
        <v>6</v>
      </c>
      <c r="L42" s="190">
        <f t="shared" si="1"/>
        <v>0.54545454545454541</v>
      </c>
      <c r="M42" s="149">
        <f t="shared" si="13"/>
        <v>11</v>
      </c>
      <c r="N42" s="267">
        <v>4</v>
      </c>
      <c r="O42" s="143">
        <f t="shared" si="2"/>
        <v>0.30769230769230771</v>
      </c>
      <c r="P42" s="270">
        <v>9</v>
      </c>
      <c r="Q42" s="190">
        <f t="shared" si="3"/>
        <v>0.69230769230769229</v>
      </c>
      <c r="R42" s="274">
        <f t="shared" si="14"/>
        <v>13</v>
      </c>
      <c r="S42" s="146">
        <v>5</v>
      </c>
      <c r="T42" s="143">
        <f t="shared" si="4"/>
        <v>0.35714285714285715</v>
      </c>
      <c r="U42" s="77">
        <v>9</v>
      </c>
      <c r="V42" s="190">
        <f t="shared" si="5"/>
        <v>0.6428571428571429</v>
      </c>
      <c r="W42" s="149">
        <f t="shared" si="15"/>
        <v>14</v>
      </c>
      <c r="X42" s="267">
        <v>5</v>
      </c>
      <c r="Y42" s="143">
        <f t="shared" si="6"/>
        <v>0.38461538461538464</v>
      </c>
      <c r="Z42" s="270">
        <v>8</v>
      </c>
      <c r="AA42" s="190">
        <f t="shared" si="7"/>
        <v>0.61538461538461542</v>
      </c>
      <c r="AB42" s="149">
        <f t="shared" si="16"/>
        <v>13</v>
      </c>
      <c r="AC42" s="146">
        <v>5</v>
      </c>
      <c r="AD42" s="143">
        <f t="shared" si="32"/>
        <v>0.38461538461538464</v>
      </c>
      <c r="AE42" s="77">
        <v>8</v>
      </c>
      <c r="AF42" s="190">
        <f t="shared" si="33"/>
        <v>0.61538461538461542</v>
      </c>
      <c r="AG42" s="149">
        <f t="shared" si="18"/>
        <v>13</v>
      </c>
      <c r="AH42" s="267">
        <v>4</v>
      </c>
      <c r="AI42" s="143">
        <f t="shared" si="34"/>
        <v>0.33333333333333331</v>
      </c>
      <c r="AJ42" s="266">
        <v>8</v>
      </c>
      <c r="AK42" s="143">
        <f t="shared" si="35"/>
        <v>0.66666666666666663</v>
      </c>
      <c r="AL42" s="149">
        <f t="shared" si="20"/>
        <v>12</v>
      </c>
      <c r="AM42" s="146">
        <v>4</v>
      </c>
      <c r="AN42" s="143">
        <f t="shared" si="138"/>
        <v>0.33333333333333331</v>
      </c>
      <c r="AO42" s="77">
        <v>8</v>
      </c>
      <c r="AP42" s="143">
        <f t="shared" si="40"/>
        <v>0.66666666666666663</v>
      </c>
      <c r="AQ42" s="149">
        <f t="shared" si="8"/>
        <v>12</v>
      </c>
      <c r="AR42" s="267">
        <v>4</v>
      </c>
      <c r="AS42" s="143">
        <f t="shared" si="22"/>
        <v>0.33333333333333331</v>
      </c>
      <c r="AT42" s="270">
        <v>8</v>
      </c>
      <c r="AU42" s="143">
        <f t="shared" si="36"/>
        <v>0.66666666666666663</v>
      </c>
      <c r="AV42" s="149">
        <f t="shared" si="23"/>
        <v>12</v>
      </c>
      <c r="AW42" s="146">
        <v>4</v>
      </c>
      <c r="AX42" s="143">
        <f t="shared" si="41"/>
        <v>0.33333333333333331</v>
      </c>
      <c r="AY42" s="77">
        <v>8</v>
      </c>
      <c r="AZ42" s="143">
        <f t="shared" si="37"/>
        <v>0.66666666666666663</v>
      </c>
      <c r="BA42" s="149">
        <f t="shared" si="9"/>
        <v>12</v>
      </c>
      <c r="BB42" s="267">
        <v>3</v>
      </c>
      <c r="BC42" s="143">
        <f t="shared" si="25"/>
        <v>0.27272727272727271</v>
      </c>
      <c r="BD42" s="270">
        <v>8</v>
      </c>
      <c r="BE42" s="143">
        <f t="shared" si="38"/>
        <v>0.72727272727272729</v>
      </c>
      <c r="BF42" s="149">
        <f t="shared" si="10"/>
        <v>11</v>
      </c>
      <c r="BG42" s="146"/>
      <c r="BH42" s="143">
        <f t="shared" si="42"/>
        <v>0</v>
      </c>
      <c r="BI42" s="77"/>
      <c r="BJ42" s="143">
        <f t="shared" si="43"/>
        <v>0</v>
      </c>
      <c r="BK42" s="149">
        <f t="shared" si="26"/>
        <v>0</v>
      </c>
      <c r="BL42" s="146"/>
      <c r="BM42" s="143">
        <f t="shared" si="27"/>
        <v>0</v>
      </c>
      <c r="BN42" s="145"/>
      <c r="BO42" s="143">
        <f t="shared" si="28"/>
        <v>0</v>
      </c>
      <c r="BP42" s="149">
        <f t="shared" si="39"/>
        <v>0</v>
      </c>
      <c r="BQ42" s="84">
        <f t="shared" si="29"/>
        <v>-1</v>
      </c>
      <c r="BR42" s="229">
        <f t="shared" si="30"/>
        <v>0</v>
      </c>
    </row>
    <row r="43" spans="1:71" s="49" customFormat="1" x14ac:dyDescent="0.2">
      <c r="B43" s="234" t="s">
        <v>229</v>
      </c>
      <c r="C43" s="223" t="s">
        <v>32</v>
      </c>
      <c r="D43" s="267">
        <v>5</v>
      </c>
      <c r="E43" s="143">
        <f t="shared" si="114"/>
        <v>1</v>
      </c>
      <c r="F43" s="270">
        <v>0</v>
      </c>
      <c r="G43" s="143">
        <f t="shared" si="116"/>
        <v>0</v>
      </c>
      <c r="H43" s="274">
        <f t="shared" si="117"/>
        <v>5</v>
      </c>
      <c r="I43" s="75">
        <v>5</v>
      </c>
      <c r="J43" s="143">
        <f t="shared" si="0"/>
        <v>1</v>
      </c>
      <c r="K43" s="77">
        <v>0</v>
      </c>
      <c r="L43" s="190">
        <f t="shared" si="1"/>
        <v>0</v>
      </c>
      <c r="M43" s="149">
        <f t="shared" ref="M43" si="139">SUM(I43,K43)</f>
        <v>5</v>
      </c>
      <c r="N43" s="267">
        <v>5</v>
      </c>
      <c r="O43" s="143">
        <f t="shared" si="2"/>
        <v>1</v>
      </c>
      <c r="P43" s="270">
        <v>0</v>
      </c>
      <c r="Q43" s="190">
        <f t="shared" si="3"/>
        <v>0</v>
      </c>
      <c r="R43" s="274">
        <f t="shared" ref="R43" si="140">SUM(N43,P43)</f>
        <v>5</v>
      </c>
      <c r="S43" s="146">
        <v>5</v>
      </c>
      <c r="T43" s="143">
        <f t="shared" si="4"/>
        <v>1</v>
      </c>
      <c r="U43" s="77">
        <v>0</v>
      </c>
      <c r="V43" s="190">
        <f t="shared" si="5"/>
        <v>0</v>
      </c>
      <c r="W43" s="149">
        <f t="shared" ref="W43" si="141">SUM(S43,U43)</f>
        <v>5</v>
      </c>
      <c r="X43" s="267">
        <v>5</v>
      </c>
      <c r="Y43" s="143">
        <f t="shared" si="6"/>
        <v>1</v>
      </c>
      <c r="Z43" s="270">
        <v>0</v>
      </c>
      <c r="AA43" s="190">
        <f t="shared" si="7"/>
        <v>0</v>
      </c>
      <c r="AB43" s="149">
        <f t="shared" ref="AB43" si="142">SUM(X43,Z43)</f>
        <v>5</v>
      </c>
      <c r="AC43" s="146">
        <v>5</v>
      </c>
      <c r="AD43" s="143">
        <f t="shared" si="32"/>
        <v>1</v>
      </c>
      <c r="AE43" s="77">
        <v>0</v>
      </c>
      <c r="AF43" s="190">
        <f t="shared" si="33"/>
        <v>0</v>
      </c>
      <c r="AG43" s="149">
        <f t="shared" ref="AG43" si="143">SUM(AC43,AE43)</f>
        <v>5</v>
      </c>
      <c r="AH43" s="267">
        <v>5</v>
      </c>
      <c r="AI43" s="143">
        <f t="shared" si="34"/>
        <v>1</v>
      </c>
      <c r="AJ43" s="266">
        <v>0</v>
      </c>
      <c r="AK43" s="143">
        <f t="shared" si="35"/>
        <v>0</v>
      </c>
      <c r="AL43" s="149">
        <f t="shared" ref="AL43" si="144">SUM(AH43,AJ43)</f>
        <v>5</v>
      </c>
      <c r="AM43" s="146">
        <v>5</v>
      </c>
      <c r="AN43" s="143">
        <f t="shared" si="138"/>
        <v>1</v>
      </c>
      <c r="AO43" s="77">
        <v>0</v>
      </c>
      <c r="AP43" s="143">
        <f t="shared" si="40"/>
        <v>0</v>
      </c>
      <c r="AQ43" s="149">
        <f t="shared" ref="AQ43" si="145">SUM(AM43,AO43)</f>
        <v>5</v>
      </c>
      <c r="AR43" s="267">
        <v>5</v>
      </c>
      <c r="AS43" s="143">
        <f t="shared" si="22"/>
        <v>1</v>
      </c>
      <c r="AT43" s="270">
        <v>0</v>
      </c>
      <c r="AU43" s="143">
        <f t="shared" si="36"/>
        <v>0</v>
      </c>
      <c r="AV43" s="149">
        <f t="shared" ref="AV43" si="146">SUM(AR43,AT43)</f>
        <v>5</v>
      </c>
      <c r="AW43" s="146">
        <v>5</v>
      </c>
      <c r="AX43" s="143">
        <f t="shared" si="41"/>
        <v>1</v>
      </c>
      <c r="AY43" s="77">
        <v>0</v>
      </c>
      <c r="AZ43" s="143">
        <f t="shared" si="37"/>
        <v>0</v>
      </c>
      <c r="BA43" s="149">
        <f t="shared" ref="BA43" si="147">SUM(AW43,AY43)</f>
        <v>5</v>
      </c>
      <c r="BB43" s="267">
        <v>5</v>
      </c>
      <c r="BC43" s="143">
        <f t="shared" si="25"/>
        <v>1</v>
      </c>
      <c r="BD43" s="270">
        <v>0</v>
      </c>
      <c r="BE43" s="143">
        <f t="shared" si="38"/>
        <v>0</v>
      </c>
      <c r="BF43" s="149">
        <f t="shared" ref="BF43" si="148">SUM(BB43,BD43)</f>
        <v>5</v>
      </c>
      <c r="BG43" s="146"/>
      <c r="BH43" s="143">
        <f t="shared" si="42"/>
        <v>0</v>
      </c>
      <c r="BI43" s="77"/>
      <c r="BJ43" s="143">
        <f t="shared" si="43"/>
        <v>0</v>
      </c>
      <c r="BK43" s="149">
        <f t="shared" ref="BK43" si="149">SUM(BG43,BI43)</f>
        <v>0</v>
      </c>
      <c r="BL43" s="146"/>
      <c r="BM43" s="143">
        <f t="shared" si="27"/>
        <v>0</v>
      </c>
      <c r="BN43" s="77"/>
      <c r="BO43" s="143">
        <f t="shared" si="28"/>
        <v>0</v>
      </c>
      <c r="BP43" s="149">
        <f t="shared" ref="BP43" si="150">SUM(BL43,BN43)</f>
        <v>0</v>
      </c>
      <c r="BQ43" s="84">
        <f t="shared" si="29"/>
        <v>0</v>
      </c>
      <c r="BR43" s="229">
        <f t="shared" si="30"/>
        <v>0</v>
      </c>
    </row>
    <row r="44" spans="1:71" s="49" customFormat="1" x14ac:dyDescent="0.2">
      <c r="B44" s="199" t="s">
        <v>189</v>
      </c>
      <c r="C44" s="43" t="s">
        <v>32</v>
      </c>
      <c r="D44" s="267">
        <v>45</v>
      </c>
      <c r="E44" s="143">
        <f t="shared" si="114"/>
        <v>0.55555555555555558</v>
      </c>
      <c r="F44" s="270">
        <v>36</v>
      </c>
      <c r="G44" s="143">
        <f t="shared" si="116"/>
        <v>0.44444444444444442</v>
      </c>
      <c r="H44" s="274">
        <f t="shared" si="117"/>
        <v>81</v>
      </c>
      <c r="I44" s="75">
        <v>51</v>
      </c>
      <c r="J44" s="143">
        <f t="shared" si="0"/>
        <v>0.56666666666666665</v>
      </c>
      <c r="K44" s="77">
        <v>39</v>
      </c>
      <c r="L44" s="190">
        <f t="shared" si="1"/>
        <v>0.43333333333333335</v>
      </c>
      <c r="M44" s="149">
        <f t="shared" si="13"/>
        <v>90</v>
      </c>
      <c r="N44" s="267">
        <v>52</v>
      </c>
      <c r="O44" s="143">
        <f t="shared" si="2"/>
        <v>0.56521739130434778</v>
      </c>
      <c r="P44" s="270">
        <v>40</v>
      </c>
      <c r="Q44" s="190">
        <f t="shared" si="3"/>
        <v>0.43478260869565216</v>
      </c>
      <c r="R44" s="274">
        <f t="shared" si="14"/>
        <v>92</v>
      </c>
      <c r="S44" s="146">
        <v>53</v>
      </c>
      <c r="T44" s="143">
        <f t="shared" si="4"/>
        <v>0.56989247311827962</v>
      </c>
      <c r="U44" s="77">
        <v>40</v>
      </c>
      <c r="V44" s="190">
        <f t="shared" si="5"/>
        <v>0.43010752688172044</v>
      </c>
      <c r="W44" s="149">
        <f t="shared" si="15"/>
        <v>93</v>
      </c>
      <c r="X44" s="267">
        <v>62</v>
      </c>
      <c r="Y44" s="143">
        <f t="shared" si="6"/>
        <v>0.57943925233644855</v>
      </c>
      <c r="Z44" s="270">
        <v>45</v>
      </c>
      <c r="AA44" s="190">
        <f t="shared" si="7"/>
        <v>0.42056074766355139</v>
      </c>
      <c r="AB44" s="149">
        <f t="shared" si="16"/>
        <v>107</v>
      </c>
      <c r="AC44" s="146">
        <v>60</v>
      </c>
      <c r="AD44" s="143">
        <f t="shared" si="32"/>
        <v>0.5714285714285714</v>
      </c>
      <c r="AE44" s="77">
        <v>45</v>
      </c>
      <c r="AF44" s="190">
        <f t="shared" si="33"/>
        <v>0.42857142857142855</v>
      </c>
      <c r="AG44" s="149">
        <f t="shared" si="18"/>
        <v>105</v>
      </c>
      <c r="AH44" s="267">
        <v>59</v>
      </c>
      <c r="AI44" s="143">
        <f t="shared" si="34"/>
        <v>0.58415841584158412</v>
      </c>
      <c r="AJ44" s="266">
        <v>42</v>
      </c>
      <c r="AK44" s="143">
        <f t="shared" si="35"/>
        <v>0.41584158415841582</v>
      </c>
      <c r="AL44" s="149">
        <f t="shared" si="20"/>
        <v>101</v>
      </c>
      <c r="AM44" s="146">
        <v>60</v>
      </c>
      <c r="AN44" s="143">
        <f t="shared" si="138"/>
        <v>0.57692307692307687</v>
      </c>
      <c r="AO44" s="77">
        <v>44</v>
      </c>
      <c r="AP44" s="143">
        <f t="shared" si="40"/>
        <v>0.42307692307692307</v>
      </c>
      <c r="AQ44" s="149">
        <f t="shared" si="8"/>
        <v>104</v>
      </c>
      <c r="AR44" s="267">
        <v>60</v>
      </c>
      <c r="AS44" s="143">
        <f t="shared" si="22"/>
        <v>0.57692307692307687</v>
      </c>
      <c r="AT44" s="270">
        <v>44</v>
      </c>
      <c r="AU44" s="143">
        <f t="shared" si="36"/>
        <v>0.42307692307692307</v>
      </c>
      <c r="AV44" s="149">
        <f t="shared" si="23"/>
        <v>104</v>
      </c>
      <c r="AW44" s="146">
        <v>61</v>
      </c>
      <c r="AX44" s="143">
        <f t="shared" si="41"/>
        <v>0.58653846153846156</v>
      </c>
      <c r="AY44" s="77">
        <v>43</v>
      </c>
      <c r="AZ44" s="143">
        <f t="shared" si="37"/>
        <v>0.41346153846153844</v>
      </c>
      <c r="BA44" s="149">
        <f t="shared" si="9"/>
        <v>104</v>
      </c>
      <c r="BB44" s="267">
        <v>60</v>
      </c>
      <c r="BC44" s="143">
        <f t="shared" si="25"/>
        <v>0.58823529411764708</v>
      </c>
      <c r="BD44" s="270">
        <v>42</v>
      </c>
      <c r="BE44" s="143">
        <f t="shared" si="38"/>
        <v>0.41176470588235292</v>
      </c>
      <c r="BF44" s="149">
        <f t="shared" si="10"/>
        <v>102</v>
      </c>
      <c r="BG44" s="146"/>
      <c r="BH44" s="143">
        <f t="shared" si="42"/>
        <v>0</v>
      </c>
      <c r="BI44" s="77"/>
      <c r="BJ44" s="143">
        <f t="shared" si="43"/>
        <v>0</v>
      </c>
      <c r="BK44" s="149">
        <f t="shared" si="26"/>
        <v>0</v>
      </c>
      <c r="BL44" s="146"/>
      <c r="BM44" s="143">
        <f t="shared" si="27"/>
        <v>0</v>
      </c>
      <c r="BN44" s="77"/>
      <c r="BO44" s="143">
        <f t="shared" si="28"/>
        <v>0</v>
      </c>
      <c r="BP44" s="149">
        <f t="shared" si="39"/>
        <v>0</v>
      </c>
      <c r="BQ44" s="84">
        <f t="shared" si="29"/>
        <v>-2</v>
      </c>
      <c r="BR44" s="229">
        <f t="shared" si="30"/>
        <v>12</v>
      </c>
    </row>
    <row r="45" spans="1:71" s="49" customFormat="1" ht="13.5" thickBot="1" x14ac:dyDescent="0.25">
      <c r="B45" s="199" t="s">
        <v>243</v>
      </c>
      <c r="C45" s="51" t="s">
        <v>32</v>
      </c>
      <c r="D45" s="268">
        <v>8</v>
      </c>
      <c r="E45" s="217">
        <f t="shared" si="114"/>
        <v>0.5</v>
      </c>
      <c r="F45" s="271">
        <v>8</v>
      </c>
      <c r="G45" s="217">
        <f t="shared" si="116"/>
        <v>0.5</v>
      </c>
      <c r="H45" s="275">
        <f t="shared" si="117"/>
        <v>16</v>
      </c>
      <c r="I45" s="236">
        <v>7</v>
      </c>
      <c r="J45" s="217">
        <f t="shared" si="0"/>
        <v>0.5</v>
      </c>
      <c r="K45" s="218">
        <v>7</v>
      </c>
      <c r="L45" s="219">
        <f t="shared" si="1"/>
        <v>0.5</v>
      </c>
      <c r="M45" s="220">
        <f t="shared" si="13"/>
        <v>14</v>
      </c>
      <c r="N45" s="268">
        <v>7</v>
      </c>
      <c r="O45" s="217">
        <f t="shared" si="2"/>
        <v>0.53846153846153844</v>
      </c>
      <c r="P45" s="271">
        <v>6</v>
      </c>
      <c r="Q45" s="219">
        <f t="shared" si="3"/>
        <v>0.46153846153846156</v>
      </c>
      <c r="R45" s="275">
        <f t="shared" si="14"/>
        <v>13</v>
      </c>
      <c r="S45" s="216">
        <v>7</v>
      </c>
      <c r="T45" s="217">
        <f t="shared" si="4"/>
        <v>0.53846153846153844</v>
      </c>
      <c r="U45" s="218">
        <v>6</v>
      </c>
      <c r="V45" s="219">
        <f t="shared" si="5"/>
        <v>0.46153846153846156</v>
      </c>
      <c r="W45" s="220">
        <f t="shared" si="15"/>
        <v>13</v>
      </c>
      <c r="X45" s="268">
        <v>7</v>
      </c>
      <c r="Y45" s="217">
        <f t="shared" si="6"/>
        <v>0.58333333333333337</v>
      </c>
      <c r="Z45" s="271">
        <v>5</v>
      </c>
      <c r="AA45" s="219">
        <f t="shared" si="7"/>
        <v>0.41666666666666669</v>
      </c>
      <c r="AB45" s="220">
        <f t="shared" si="16"/>
        <v>12</v>
      </c>
      <c r="AC45" s="216">
        <v>10</v>
      </c>
      <c r="AD45" s="217">
        <f t="shared" si="32"/>
        <v>0.625</v>
      </c>
      <c r="AE45" s="218">
        <v>6</v>
      </c>
      <c r="AF45" s="219">
        <f t="shared" si="33"/>
        <v>0.375</v>
      </c>
      <c r="AG45" s="220">
        <f t="shared" si="18"/>
        <v>16</v>
      </c>
      <c r="AH45" s="268">
        <v>10</v>
      </c>
      <c r="AI45" s="143">
        <f t="shared" si="34"/>
        <v>0.58823529411764708</v>
      </c>
      <c r="AJ45" s="266">
        <v>7</v>
      </c>
      <c r="AK45" s="217">
        <f t="shared" si="35"/>
        <v>0.41176470588235292</v>
      </c>
      <c r="AL45" s="220">
        <f t="shared" si="20"/>
        <v>17</v>
      </c>
      <c r="AM45" s="216">
        <v>9</v>
      </c>
      <c r="AN45" s="217">
        <f t="shared" ref="AN45" si="151">IF(AQ45=0,0,AM45/AQ45)</f>
        <v>0.6</v>
      </c>
      <c r="AO45" s="218">
        <v>6</v>
      </c>
      <c r="AP45" s="217">
        <f t="shared" si="40"/>
        <v>0.4</v>
      </c>
      <c r="AQ45" s="220">
        <f t="shared" si="8"/>
        <v>15</v>
      </c>
      <c r="AR45" s="268">
        <v>9</v>
      </c>
      <c r="AS45" s="217">
        <f t="shared" si="22"/>
        <v>0.6</v>
      </c>
      <c r="AT45" s="271">
        <v>6</v>
      </c>
      <c r="AU45" s="217">
        <f t="shared" si="36"/>
        <v>0.4</v>
      </c>
      <c r="AV45" s="220">
        <f t="shared" si="23"/>
        <v>15</v>
      </c>
      <c r="AW45" s="216">
        <v>9</v>
      </c>
      <c r="AX45" s="217">
        <f t="shared" si="41"/>
        <v>0.6</v>
      </c>
      <c r="AY45" s="218">
        <v>6</v>
      </c>
      <c r="AZ45" s="217">
        <f t="shared" si="37"/>
        <v>0.4</v>
      </c>
      <c r="BA45" s="220">
        <f t="shared" si="9"/>
        <v>15</v>
      </c>
      <c r="BB45" s="268">
        <v>9</v>
      </c>
      <c r="BC45" s="217">
        <f t="shared" si="25"/>
        <v>0.6</v>
      </c>
      <c r="BD45" s="271">
        <v>6</v>
      </c>
      <c r="BE45" s="217">
        <f t="shared" si="38"/>
        <v>0.4</v>
      </c>
      <c r="BF45" s="220">
        <f t="shared" si="10"/>
        <v>15</v>
      </c>
      <c r="BG45" s="216"/>
      <c r="BH45" s="217">
        <f t="shared" si="42"/>
        <v>0</v>
      </c>
      <c r="BI45" s="218"/>
      <c r="BJ45" s="217">
        <f t="shared" si="43"/>
        <v>0</v>
      </c>
      <c r="BK45" s="220">
        <f t="shared" si="26"/>
        <v>0</v>
      </c>
      <c r="BL45" s="216"/>
      <c r="BM45" s="217">
        <f t="shared" si="27"/>
        <v>0</v>
      </c>
      <c r="BN45" s="218"/>
      <c r="BO45" s="217">
        <f t="shared" si="28"/>
        <v>0</v>
      </c>
      <c r="BP45" s="220">
        <f t="shared" si="39"/>
        <v>0</v>
      </c>
      <c r="BQ45" s="84">
        <f t="shared" si="29"/>
        <v>0</v>
      </c>
      <c r="BR45" s="229">
        <f t="shared" si="30"/>
        <v>1</v>
      </c>
    </row>
    <row r="46" spans="1:71" s="425" customFormat="1" ht="20.25" customHeight="1" thickBot="1" x14ac:dyDescent="0.25">
      <c r="A46" s="423"/>
      <c r="B46" s="494" t="s">
        <v>119</v>
      </c>
      <c r="C46" s="495"/>
      <c r="D46" s="239">
        <f t="shared" ref="D46" si="152">SUM(D4:D45)</f>
        <v>205</v>
      </c>
      <c r="E46" s="424">
        <f t="shared" ref="E46" si="153">D46/H46</f>
        <v>0.50742574257425743</v>
      </c>
      <c r="F46" s="239">
        <f>SUM(F4:F45)</f>
        <v>199</v>
      </c>
      <c r="G46" s="424">
        <f t="shared" ref="G46" si="154">F46/H46</f>
        <v>0.49257425742574257</v>
      </c>
      <c r="H46" s="427">
        <f>SUM(H4:H45)</f>
        <v>404</v>
      </c>
      <c r="I46" s="239">
        <f t="shared" ref="I46" si="155">SUM(I4:I45)</f>
        <v>209</v>
      </c>
      <c r="J46" s="424">
        <f t="shared" ref="J46" si="156">I46/M46</f>
        <v>0.52380952380952384</v>
      </c>
      <c r="K46" s="239">
        <f>SUM(K4:K45)</f>
        <v>190</v>
      </c>
      <c r="L46" s="424">
        <f t="shared" ref="L46" si="157">K46/M46</f>
        <v>0.47619047619047616</v>
      </c>
      <c r="M46" s="427">
        <f>SUM(M4:M45)</f>
        <v>399</v>
      </c>
      <c r="N46" s="239">
        <f t="shared" ref="N46" si="158">SUM(N4:N45)</f>
        <v>208</v>
      </c>
      <c r="O46" s="424">
        <f t="shared" ref="O46" si="159">N46/R46</f>
        <v>0.5252525252525253</v>
      </c>
      <c r="P46" s="239">
        <f>SUM(P4:P45)</f>
        <v>188</v>
      </c>
      <c r="Q46" s="424">
        <f t="shared" ref="Q46" si="160">P46/R46</f>
        <v>0.47474747474747475</v>
      </c>
      <c r="R46" s="427">
        <f>SUM(R4:R45)</f>
        <v>396</v>
      </c>
      <c r="S46" s="239">
        <f t="shared" ref="S46" si="161">SUM(S4:S45)</f>
        <v>218</v>
      </c>
      <c r="T46" s="424">
        <f t="shared" ref="T46" si="162">S46/W46</f>
        <v>0.54228855721393032</v>
      </c>
      <c r="U46" s="239">
        <f>SUM(U4:U45)</f>
        <v>184</v>
      </c>
      <c r="V46" s="424">
        <f t="shared" ref="V46" si="163">U46/W46</f>
        <v>0.45771144278606968</v>
      </c>
      <c r="W46" s="427">
        <f>SUM(W4:W45)</f>
        <v>402</v>
      </c>
      <c r="X46" s="239">
        <f t="shared" ref="X46" si="164">SUM(X4:X45)</f>
        <v>239</v>
      </c>
      <c r="Y46" s="424">
        <f t="shared" ref="Y46" si="165">X46/AB46</f>
        <v>0.55196304849884525</v>
      </c>
      <c r="Z46" s="239">
        <f>SUM(Z4:Z45)</f>
        <v>194</v>
      </c>
      <c r="AA46" s="424">
        <f t="shared" ref="AA46" si="166">Z46/AB46</f>
        <v>0.44803695150115475</v>
      </c>
      <c r="AB46" s="427">
        <f>SUM(AB4:AB45)</f>
        <v>433</v>
      </c>
      <c r="AC46" s="239">
        <f t="shared" ref="AC46" si="167">SUM(AC4:AC45)</f>
        <v>243</v>
      </c>
      <c r="AD46" s="424">
        <f t="shared" ref="AD46" si="168">AC46/AG46</f>
        <v>0.55862068965517242</v>
      </c>
      <c r="AE46" s="239">
        <f>SUM(AE4:AE45)</f>
        <v>192</v>
      </c>
      <c r="AF46" s="424">
        <f t="shared" ref="AF46" si="169">AE46/AG46</f>
        <v>0.44137931034482758</v>
      </c>
      <c r="AG46" s="427">
        <f>SUM(AG4:AG45)</f>
        <v>435</v>
      </c>
      <c r="AH46" s="239">
        <f>SUM(AH4:AH45)</f>
        <v>247</v>
      </c>
      <c r="AI46" s="424">
        <f t="shared" ref="AI46" si="170">AH46/AL46</f>
        <v>0.5613636363636364</v>
      </c>
      <c r="AJ46" s="239">
        <f>SUM(AJ4:AJ45)</f>
        <v>193</v>
      </c>
      <c r="AK46" s="424">
        <f t="shared" ref="AK46" si="171">AJ46/AL46</f>
        <v>0.43863636363636366</v>
      </c>
      <c r="AL46" s="427">
        <f>SUM(AL4:AL45)</f>
        <v>440</v>
      </c>
      <c r="AM46" s="239">
        <f>SUM(AM4:AM45)</f>
        <v>251</v>
      </c>
      <c r="AN46" s="424">
        <f t="shared" ref="AN46" si="172">AM46/AQ46</f>
        <v>0.56916099773242634</v>
      </c>
      <c r="AO46" s="239">
        <f>SUM(AO4:AO45)</f>
        <v>190</v>
      </c>
      <c r="AP46" s="424">
        <f t="shared" ref="AP46" si="173">AO46/AQ46</f>
        <v>0.43083900226757371</v>
      </c>
      <c r="AQ46" s="427">
        <f>SUM(AQ4:AQ45)</f>
        <v>441</v>
      </c>
      <c r="AR46" s="239">
        <f>SUM(AR4:AR45)</f>
        <v>248</v>
      </c>
      <c r="AS46" s="424">
        <f t="shared" ref="AS46" si="174">AR46/AV46</f>
        <v>0.56750572082379858</v>
      </c>
      <c r="AT46" s="239">
        <f>SUM(AT4:AT45)</f>
        <v>189</v>
      </c>
      <c r="AU46" s="424">
        <f t="shared" ref="AU46" si="175">AT46/AV46</f>
        <v>0.43249427917620137</v>
      </c>
      <c r="AV46" s="427">
        <f>SUM(AV4:AV45)</f>
        <v>437</v>
      </c>
      <c r="AW46" s="239">
        <f>SUM(AW4:AW45)</f>
        <v>251</v>
      </c>
      <c r="AX46" s="424">
        <f t="shared" ref="AX46" si="176">AW46/BA46</f>
        <v>0.57045454545454544</v>
      </c>
      <c r="AY46" s="239">
        <f>SUM(AY4:AY45)</f>
        <v>189</v>
      </c>
      <c r="AZ46" s="424">
        <f t="shared" ref="AZ46" si="177">AY46/BA46</f>
        <v>0.42954545454545456</v>
      </c>
      <c r="BA46" s="427">
        <f>SUM(BA4:BA45)</f>
        <v>440</v>
      </c>
      <c r="BB46" s="239">
        <f>SUM(BB4:BB45)</f>
        <v>242</v>
      </c>
      <c r="BC46" s="424">
        <f t="shared" ref="BC46" si="178">BB46/BF46</f>
        <v>0.56674473067915687</v>
      </c>
      <c r="BD46" s="239">
        <f>SUM(BD4:BD45)</f>
        <v>185</v>
      </c>
      <c r="BE46" s="424">
        <f t="shared" ref="BE46" si="179">BD46/BF46</f>
        <v>0.43325526932084307</v>
      </c>
      <c r="BF46" s="427">
        <f>SUM(BF4:BF45)</f>
        <v>427</v>
      </c>
      <c r="BG46" s="239">
        <f>SUM(BG4:BG45)</f>
        <v>0</v>
      </c>
      <c r="BH46" s="424" t="e">
        <f>BG46/BK46</f>
        <v>#DIV/0!</v>
      </c>
      <c r="BI46" s="239">
        <f>SUM(BI4:BI45)</f>
        <v>0</v>
      </c>
      <c r="BJ46" s="424" t="e">
        <f t="shared" ref="BJ46" si="180">BI46/BK46</f>
        <v>#DIV/0!</v>
      </c>
      <c r="BK46" s="239">
        <f>SUM(BK4:BK45)</f>
        <v>0</v>
      </c>
      <c r="BL46" s="239">
        <f t="shared" ref="BL46" si="181">SUM(BL4:BL45)</f>
        <v>0</v>
      </c>
      <c r="BM46" s="424" t="e">
        <f t="shared" ref="BM46" si="182">BL46/BP46</f>
        <v>#DIV/0!</v>
      </c>
      <c r="BN46" s="239">
        <f t="shared" ref="BN46" si="183">SUM(BN4:BN45)</f>
        <v>0</v>
      </c>
      <c r="BO46" s="424" t="e">
        <f t="shared" ref="BO46" si="184">BN46/BP46</f>
        <v>#DIV/0!</v>
      </c>
      <c r="BP46" s="239">
        <f t="shared" ref="BP46" si="185">SUM(BP4:BP45)</f>
        <v>0</v>
      </c>
      <c r="BQ46" s="256">
        <f>SUM(BQ4:BQ45)</f>
        <v>-13</v>
      </c>
      <c r="BR46" s="257">
        <f>SUM(BR4:BR45)</f>
        <v>28</v>
      </c>
    </row>
    <row r="47" spans="1:71" ht="13.5" thickBot="1" x14ac:dyDescent="0.25"/>
    <row r="48" spans="1:71" ht="13.5" thickBot="1" x14ac:dyDescent="0.25">
      <c r="BS48" s="153" t="s">
        <v>116</v>
      </c>
    </row>
    <row r="49" spans="54:71" x14ac:dyDescent="0.2">
      <c r="BS49" s="213">
        <v>1</v>
      </c>
    </row>
    <row r="50" spans="54:71" x14ac:dyDescent="0.2">
      <c r="BS50" s="214">
        <v>29</v>
      </c>
    </row>
    <row r="51" spans="54:71" x14ac:dyDescent="0.2">
      <c r="BS51" s="214">
        <v>2</v>
      </c>
    </row>
    <row r="52" spans="54:71" x14ac:dyDescent="0.2">
      <c r="BS52" s="214">
        <v>0</v>
      </c>
    </row>
    <row r="53" spans="54:71" x14ac:dyDescent="0.2">
      <c r="BS53" s="214">
        <v>0</v>
      </c>
    </row>
    <row r="54" spans="54:71" x14ac:dyDescent="0.2">
      <c r="BS54" s="214">
        <v>57</v>
      </c>
    </row>
    <row r="55" spans="54:71" x14ac:dyDescent="0.2">
      <c r="BS55" s="214">
        <v>7</v>
      </c>
    </row>
    <row r="56" spans="54:71" x14ac:dyDescent="0.2">
      <c r="BS56" s="214">
        <v>0</v>
      </c>
    </row>
    <row r="57" spans="54:71" x14ac:dyDescent="0.2">
      <c r="BB57" s="79"/>
      <c r="BS57" s="214">
        <v>0</v>
      </c>
    </row>
    <row r="58" spans="54:71" x14ac:dyDescent="0.2">
      <c r="BB58" s="79"/>
      <c r="BS58" s="214">
        <v>0</v>
      </c>
    </row>
    <row r="59" spans="54:71" x14ac:dyDescent="0.2">
      <c r="BB59" s="79"/>
      <c r="BS59" s="214">
        <v>0</v>
      </c>
    </row>
    <row r="60" spans="54:71" x14ac:dyDescent="0.2">
      <c r="BB60" s="79"/>
      <c r="BS60" s="214">
        <v>0</v>
      </c>
    </row>
    <row r="61" spans="54:71" x14ac:dyDescent="0.2">
      <c r="BB61" s="79"/>
      <c r="BS61" s="214">
        <v>0</v>
      </c>
    </row>
    <row r="62" spans="54:71" x14ac:dyDescent="0.2">
      <c r="BB62" s="79"/>
      <c r="BS62" s="214">
        <v>0</v>
      </c>
    </row>
    <row r="63" spans="54:71" x14ac:dyDescent="0.2">
      <c r="BB63" s="79"/>
      <c r="BS63" s="214">
        <v>2</v>
      </c>
    </row>
    <row r="64" spans="54:71" x14ac:dyDescent="0.2">
      <c r="BB64" s="79"/>
      <c r="BS64" s="214">
        <v>23</v>
      </c>
    </row>
    <row r="65" spans="54:71" x14ac:dyDescent="0.2">
      <c r="BB65" s="79"/>
      <c r="BS65" s="214">
        <v>3</v>
      </c>
    </row>
    <row r="66" spans="54:71" x14ac:dyDescent="0.2">
      <c r="BB66" s="79"/>
      <c r="BS66" s="214">
        <v>2</v>
      </c>
    </row>
    <row r="67" spans="54:71" x14ac:dyDescent="0.2">
      <c r="BB67" s="79"/>
      <c r="BS67" s="214">
        <v>0</v>
      </c>
    </row>
    <row r="68" spans="54:71" x14ac:dyDescent="0.2">
      <c r="BB68" s="79"/>
      <c r="BS68" s="214">
        <v>1</v>
      </c>
    </row>
    <row r="69" spans="54:71" x14ac:dyDescent="0.2">
      <c r="BB69" s="79"/>
      <c r="BS69" s="214">
        <v>0</v>
      </c>
    </row>
    <row r="70" spans="54:71" x14ac:dyDescent="0.2">
      <c r="BB70" s="79"/>
      <c r="BS70" s="214">
        <v>5</v>
      </c>
    </row>
    <row r="71" spans="54:71" x14ac:dyDescent="0.2">
      <c r="BB71" s="79"/>
      <c r="BS71" s="214">
        <v>2</v>
      </c>
    </row>
    <row r="72" spans="54:71" x14ac:dyDescent="0.2">
      <c r="BB72" s="79"/>
      <c r="BS72" s="214">
        <v>13</v>
      </c>
    </row>
    <row r="73" spans="54:71" x14ac:dyDescent="0.2">
      <c r="BB73" s="79"/>
      <c r="BS73" s="214">
        <v>3</v>
      </c>
    </row>
    <row r="74" spans="54:71" x14ac:dyDescent="0.2">
      <c r="BB74" s="79"/>
      <c r="BS74" s="214">
        <v>3</v>
      </c>
    </row>
    <row r="75" spans="54:71" x14ac:dyDescent="0.2">
      <c r="BB75" s="79"/>
      <c r="BS75" s="214">
        <v>2</v>
      </c>
    </row>
    <row r="76" spans="54:71" x14ac:dyDescent="0.2">
      <c r="BB76" s="79"/>
      <c r="BS76" s="214">
        <v>11</v>
      </c>
    </row>
    <row r="77" spans="54:71" x14ac:dyDescent="0.2">
      <c r="BB77" s="79"/>
      <c r="BS77" s="214">
        <v>9</v>
      </c>
    </row>
    <row r="78" spans="54:71" x14ac:dyDescent="0.2">
      <c r="BB78" s="79"/>
      <c r="BS78" s="214">
        <v>1</v>
      </c>
    </row>
    <row r="79" spans="54:71" x14ac:dyDescent="0.2">
      <c r="BB79" s="79"/>
      <c r="BS79" s="214">
        <v>21</v>
      </c>
    </row>
    <row r="80" spans="54:71" x14ac:dyDescent="0.2">
      <c r="BB80" s="79"/>
      <c r="BS80" s="214">
        <v>31</v>
      </c>
    </row>
    <row r="81" spans="54:71" x14ac:dyDescent="0.2">
      <c r="BB81" s="79"/>
      <c r="BS81" s="214">
        <v>1</v>
      </c>
    </row>
    <row r="82" spans="54:71" x14ac:dyDescent="0.2">
      <c r="BB82" s="79"/>
      <c r="BS82" s="214">
        <v>3</v>
      </c>
    </row>
    <row r="83" spans="54:71" x14ac:dyDescent="0.2">
      <c r="BB83" s="79"/>
      <c r="BS83" s="214">
        <v>44</v>
      </c>
    </row>
    <row r="84" spans="54:71" x14ac:dyDescent="0.2">
      <c r="BB84" s="79"/>
      <c r="BS84" s="214">
        <v>13</v>
      </c>
    </row>
    <row r="85" spans="54:71" x14ac:dyDescent="0.2">
      <c r="BB85" s="79"/>
      <c r="BS85" s="214">
        <v>73</v>
      </c>
    </row>
    <row r="86" spans="54:71" s="79" customFormat="1" ht="13.5" thickBot="1" x14ac:dyDescent="0.25">
      <c r="BS86" s="215">
        <v>17</v>
      </c>
    </row>
    <row r="87" spans="54:71" ht="13.5" thickBot="1" x14ac:dyDescent="0.25">
      <c r="BB87" s="79"/>
      <c r="BS87" s="19">
        <v>379</v>
      </c>
    </row>
    <row r="88" spans="54:71" x14ac:dyDescent="0.2">
      <c r="BB88" s="79"/>
    </row>
    <row r="89" spans="54:71" x14ac:dyDescent="0.2">
      <c r="BB89" s="79"/>
    </row>
    <row r="90" spans="54:71" x14ac:dyDescent="0.2">
      <c r="BB90" s="79"/>
    </row>
    <row r="91" spans="54:71" x14ac:dyDescent="0.2">
      <c r="BB91" s="79"/>
    </row>
    <row r="92" spans="54:71" x14ac:dyDescent="0.2">
      <c r="BB92" s="79"/>
    </row>
    <row r="93" spans="54:71" x14ac:dyDescent="0.2">
      <c r="BB93" s="79"/>
    </row>
    <row r="94" spans="54:71" x14ac:dyDescent="0.2">
      <c r="BB94" s="79"/>
    </row>
    <row r="95" spans="54:71" x14ac:dyDescent="0.2">
      <c r="BB95" s="79"/>
    </row>
    <row r="96" spans="54:71" x14ac:dyDescent="0.2">
      <c r="BB96" s="79"/>
    </row>
  </sheetData>
  <mergeCells count="18">
    <mergeCell ref="BG2:BK2"/>
    <mergeCell ref="AH2:AL2"/>
    <mergeCell ref="AM2:AQ2"/>
    <mergeCell ref="AR2:AV2"/>
    <mergeCell ref="BQ1:BR1"/>
    <mergeCell ref="BR2:BR3"/>
    <mergeCell ref="BQ2:BQ3"/>
    <mergeCell ref="BL2:BP2"/>
    <mergeCell ref="B1:C1"/>
    <mergeCell ref="X2:AB2"/>
    <mergeCell ref="AW2:BA2"/>
    <mergeCell ref="BB2:BF2"/>
    <mergeCell ref="B46:C46"/>
    <mergeCell ref="AC2:AG2"/>
    <mergeCell ref="I2:M2"/>
    <mergeCell ref="D2:H2"/>
    <mergeCell ref="N2:R2"/>
    <mergeCell ref="S2:W2"/>
  </mergeCells>
  <printOptions horizontalCentered="1"/>
  <pageMargins left="0.23622047244094491" right="0.23622047244094491" top="0.74803149606299213" bottom="0.74803149606299213" header="0.19685039370078741" footer="0.19685039370078741"/>
  <pageSetup paperSize="9" scale="27" orientation="landscape" r:id="rId1"/>
  <headerFooter>
    <oddHeader>&amp;L&amp;8Área de Personal
Servicio de organización, desarrollo y selección de personas&amp;C&amp;"Arial,Negrita"&amp;8EVOLUCIÓN MENSUAL DE LA PLANTILLA DE LA UNIVERSIDAD DE CÁDIZ&amp;R&amp;D</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6"/>
  <sheetViews>
    <sheetView zoomScaleNormal="100" workbookViewId="0">
      <selection activeCell="E20" sqref="E20"/>
    </sheetView>
  </sheetViews>
  <sheetFormatPr baseColWidth="10" defaultColWidth="11.42578125" defaultRowHeight="11.25" x14ac:dyDescent="0.2"/>
  <cols>
    <col min="1" max="1" width="3.140625" style="24" customWidth="1"/>
    <col min="2" max="16384" width="11.42578125" style="23"/>
  </cols>
  <sheetData>
    <row r="1" spans="1:12" ht="15" x14ac:dyDescent="0.2">
      <c r="A1" s="499" t="s">
        <v>48</v>
      </c>
      <c r="B1" s="500"/>
      <c r="C1" s="500"/>
      <c r="D1" s="501"/>
    </row>
    <row r="3" spans="1:12" x14ac:dyDescent="0.2">
      <c r="A3" s="24" t="s">
        <v>49</v>
      </c>
      <c r="B3" s="25" t="s">
        <v>50</v>
      </c>
    </row>
    <row r="4" spans="1:12" x14ac:dyDescent="0.2">
      <c r="B4" s="23" t="s">
        <v>109</v>
      </c>
    </row>
    <row r="5" spans="1:12" x14ac:dyDescent="0.2">
      <c r="B5" s="17" t="s">
        <v>110</v>
      </c>
    </row>
    <row r="6" spans="1:12" x14ac:dyDescent="0.2">
      <c r="A6" s="24" t="s">
        <v>49</v>
      </c>
      <c r="B6" s="23" t="s">
        <v>51</v>
      </c>
    </row>
    <row r="7" spans="1:12" x14ac:dyDescent="0.2">
      <c r="A7" s="26" t="s">
        <v>49</v>
      </c>
      <c r="B7" s="502" t="s">
        <v>52</v>
      </c>
      <c r="C7" s="502"/>
      <c r="D7" s="502"/>
      <c r="E7" s="502"/>
      <c r="F7" s="502"/>
      <c r="G7" s="502"/>
      <c r="H7" s="502"/>
      <c r="I7" s="502"/>
      <c r="J7" s="502"/>
      <c r="K7" s="502"/>
      <c r="L7" s="502"/>
    </row>
    <row r="8" spans="1:12" x14ac:dyDescent="0.2">
      <c r="A8" s="24" t="s">
        <v>49</v>
      </c>
      <c r="B8" s="23" t="s">
        <v>53</v>
      </c>
    </row>
    <row r="9" spans="1:12" ht="22.5" customHeight="1" x14ac:dyDescent="0.2">
      <c r="A9" s="26" t="s">
        <v>49</v>
      </c>
      <c r="B9" s="503" t="s">
        <v>54</v>
      </c>
      <c r="C9" s="503"/>
      <c r="D9" s="503"/>
      <c r="E9" s="503"/>
      <c r="F9" s="503"/>
      <c r="G9" s="503"/>
      <c r="H9" s="503"/>
      <c r="I9" s="503"/>
      <c r="J9" s="503"/>
      <c r="K9" s="503"/>
      <c r="L9" s="503"/>
    </row>
    <row r="10" spans="1:12" x14ac:dyDescent="0.2">
      <c r="A10" s="24" t="s">
        <v>49</v>
      </c>
      <c r="B10" s="25" t="s">
        <v>55</v>
      </c>
    </row>
    <row r="11" spans="1:12" x14ac:dyDescent="0.2">
      <c r="B11" s="23" t="s">
        <v>56</v>
      </c>
    </row>
    <row r="12" spans="1:12" x14ac:dyDescent="0.2">
      <c r="B12" s="23" t="s">
        <v>57</v>
      </c>
    </row>
    <row r="13" spans="1:12" x14ac:dyDescent="0.2">
      <c r="B13" s="23" t="s">
        <v>58</v>
      </c>
    </row>
    <row r="14" spans="1:12" x14ac:dyDescent="0.2">
      <c r="B14" s="23" t="s">
        <v>59</v>
      </c>
    </row>
    <row r="15" spans="1:12" x14ac:dyDescent="0.2">
      <c r="B15" s="23" t="s">
        <v>60</v>
      </c>
    </row>
    <row r="16" spans="1:12" x14ac:dyDescent="0.2">
      <c r="B16" s="17" t="s">
        <v>147</v>
      </c>
    </row>
  </sheetData>
  <mergeCells count="3">
    <mergeCell ref="A1:D1"/>
    <mergeCell ref="B7:L7"/>
    <mergeCell ref="B9:L9"/>
  </mergeCells>
  <phoneticPr fontId="13" type="noConversion"/>
  <pageMargins left="0.74803149606299213" right="0.74803149606299213" top="0.98425196850393704" bottom="0.98425196850393704" header="0.19685039370078741" footer="0.19685039370078741"/>
  <pageSetup paperSize="9" scale="68" orientation="portrait" r:id="rId1"/>
  <headerFooter alignWithMargins="0">
    <oddHeader>&amp;L&amp;8Área de Personal
Servicio de organización, desarrollo y selección de personas</oddHeader>
    <oddFooter>&amp;L&amp;P/&amp;N&amp;R&amp;F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96"/>
  <sheetViews>
    <sheetView zoomScaleNormal="100" workbookViewId="0">
      <selection activeCell="C28" sqref="C28"/>
    </sheetView>
  </sheetViews>
  <sheetFormatPr baseColWidth="10" defaultColWidth="11.42578125" defaultRowHeight="11.25" x14ac:dyDescent="0.2"/>
  <cols>
    <col min="1" max="1" width="11.42578125" style="17"/>
    <col min="2" max="2" width="32.7109375" style="27" bestFit="1" customWidth="1"/>
    <col min="3" max="3" width="34.42578125" style="17" bestFit="1" customWidth="1"/>
    <col min="4" max="4" width="11.42578125" style="17"/>
    <col min="5" max="5" width="11.42578125" style="27"/>
    <col min="6" max="16384" width="11.42578125" style="17"/>
  </cols>
  <sheetData>
    <row r="1" spans="1:2" ht="12.75" x14ac:dyDescent="0.2">
      <c r="A1" s="504" t="s">
        <v>61</v>
      </c>
      <c r="B1" s="505"/>
    </row>
    <row r="2" spans="1:2" x14ac:dyDescent="0.2">
      <c r="A2" s="28" t="s">
        <v>62</v>
      </c>
      <c r="B2" s="29" t="s">
        <v>25</v>
      </c>
    </row>
    <row r="3" spans="1:2" x14ac:dyDescent="0.2">
      <c r="A3" s="27" t="s">
        <v>66</v>
      </c>
      <c r="B3" s="17" t="s">
        <v>148</v>
      </c>
    </row>
    <row r="4" spans="1:2" x14ac:dyDescent="0.2">
      <c r="A4" s="27" t="s">
        <v>67</v>
      </c>
      <c r="B4" s="17" t="s">
        <v>149</v>
      </c>
    </row>
    <row r="5" spans="1:2" x14ac:dyDescent="0.2">
      <c r="A5" s="27" t="s">
        <v>68</v>
      </c>
      <c r="B5" s="17" t="s">
        <v>150</v>
      </c>
    </row>
    <row r="6" spans="1:2" x14ac:dyDescent="0.2">
      <c r="A6" s="27" t="s">
        <v>69</v>
      </c>
      <c r="B6" s="17" t="s">
        <v>151</v>
      </c>
    </row>
    <row r="7" spans="1:2" x14ac:dyDescent="0.2">
      <c r="A7" s="27" t="s">
        <v>73</v>
      </c>
      <c r="B7" s="17" t="s">
        <v>72</v>
      </c>
    </row>
    <row r="8" spans="1:2" x14ac:dyDescent="0.2">
      <c r="A8" s="27" t="s">
        <v>75</v>
      </c>
      <c r="B8" s="17" t="s">
        <v>158</v>
      </c>
    </row>
    <row r="9" spans="1:2" x14ac:dyDescent="0.2">
      <c r="A9" s="27" t="s">
        <v>74</v>
      </c>
      <c r="B9" s="17" t="s">
        <v>152</v>
      </c>
    </row>
    <row r="10" spans="1:2" x14ac:dyDescent="0.2">
      <c r="A10" s="27" t="s">
        <v>76</v>
      </c>
      <c r="B10" s="17" t="s">
        <v>153</v>
      </c>
    </row>
    <row r="11" spans="1:2" x14ac:dyDescent="0.2">
      <c r="A11" s="27" t="s">
        <v>70</v>
      </c>
      <c r="B11" s="17" t="s">
        <v>154</v>
      </c>
    </row>
    <row r="12" spans="1:2" x14ac:dyDescent="0.2">
      <c r="A12" s="27" t="s">
        <v>162</v>
      </c>
      <c r="B12" s="17" t="s">
        <v>163</v>
      </c>
    </row>
    <row r="13" spans="1:2" x14ac:dyDescent="0.2">
      <c r="A13" s="27" t="s">
        <v>108</v>
      </c>
      <c r="B13" s="17" t="s">
        <v>155</v>
      </c>
    </row>
    <row r="14" spans="1:2" x14ac:dyDescent="0.2">
      <c r="A14" s="27" t="s">
        <v>71</v>
      </c>
      <c r="B14" s="17" t="s">
        <v>156</v>
      </c>
    </row>
    <row r="15" spans="1:2" x14ac:dyDescent="0.2">
      <c r="A15" s="438" t="s">
        <v>270</v>
      </c>
      <c r="B15" s="17" t="s">
        <v>271</v>
      </c>
    </row>
    <row r="16" spans="1:2" x14ac:dyDescent="0.2">
      <c r="A16" s="27" t="s">
        <v>77</v>
      </c>
      <c r="B16" s="17" t="s">
        <v>157</v>
      </c>
    </row>
    <row r="17" spans="1:3" x14ac:dyDescent="0.2">
      <c r="A17" s="438" t="s">
        <v>272</v>
      </c>
      <c r="B17" s="17" t="s">
        <v>273</v>
      </c>
    </row>
    <row r="18" spans="1:3" x14ac:dyDescent="0.2">
      <c r="A18" s="438" t="s">
        <v>274</v>
      </c>
      <c r="B18" s="17" t="s">
        <v>275</v>
      </c>
    </row>
    <row r="19" spans="1:3" x14ac:dyDescent="0.2">
      <c r="A19" s="27"/>
      <c r="B19" s="17"/>
    </row>
    <row r="21" spans="1:3" ht="12.75" x14ac:dyDescent="0.2">
      <c r="A21" s="504" t="s">
        <v>137</v>
      </c>
      <c r="B21" s="505"/>
    </row>
    <row r="23" spans="1:3" s="79" customFormat="1" ht="12.75" x14ac:dyDescent="0.2">
      <c r="A23" s="30" t="s">
        <v>138</v>
      </c>
      <c r="B23" s="31" t="s">
        <v>78</v>
      </c>
    </row>
    <row r="24" spans="1:3" s="79" customFormat="1" ht="12.75" x14ac:dyDescent="0.2">
      <c r="A24" s="17"/>
      <c r="B24" s="27" t="s">
        <v>79</v>
      </c>
    </row>
    <row r="25" spans="1:3" s="79" customFormat="1" ht="12.75" x14ac:dyDescent="0.2">
      <c r="A25" s="17"/>
      <c r="B25" s="27" t="s">
        <v>80</v>
      </c>
      <c r="C25" s="79" t="s">
        <v>231</v>
      </c>
    </row>
    <row r="26" spans="1:3" s="79" customFormat="1" ht="12.75" x14ac:dyDescent="0.2">
      <c r="A26" s="17"/>
      <c r="B26" s="27" t="s">
        <v>81</v>
      </c>
      <c r="C26" s="79" t="s">
        <v>232</v>
      </c>
    </row>
    <row r="27" spans="1:3" s="79" customFormat="1" ht="12.75" x14ac:dyDescent="0.2">
      <c r="A27" s="17"/>
      <c r="B27" s="27" t="s">
        <v>82</v>
      </c>
    </row>
    <row r="28" spans="1:3" s="79" customFormat="1" ht="12.75" x14ac:dyDescent="0.2">
      <c r="A28" s="17"/>
      <c r="B28" s="27" t="s">
        <v>233</v>
      </c>
      <c r="C28" s="79" t="s">
        <v>234</v>
      </c>
    </row>
    <row r="29" spans="1:3" s="79" customFormat="1" ht="12.75" x14ac:dyDescent="0.2">
      <c r="A29" s="17"/>
      <c r="B29" s="27" t="s">
        <v>83</v>
      </c>
    </row>
    <row r="30" spans="1:3" s="79" customFormat="1" ht="12.75" x14ac:dyDescent="0.2">
      <c r="A30" s="17"/>
      <c r="B30" s="27" t="s">
        <v>139</v>
      </c>
    </row>
    <row r="31" spans="1:3" s="79" customFormat="1" ht="12.75" x14ac:dyDescent="0.2">
      <c r="A31" s="17"/>
      <c r="B31" s="27" t="s">
        <v>235</v>
      </c>
    </row>
    <row r="32" spans="1:3" s="79" customFormat="1" ht="12.75" x14ac:dyDescent="0.2">
      <c r="A32" s="17"/>
      <c r="B32" s="27" t="s">
        <v>160</v>
      </c>
    </row>
    <row r="33" spans="1:3" s="79" customFormat="1" ht="12.75" x14ac:dyDescent="0.2">
      <c r="A33" s="17"/>
      <c r="B33" s="31" t="s">
        <v>11</v>
      </c>
    </row>
    <row r="34" spans="1:3" s="79" customFormat="1" ht="12.75" x14ac:dyDescent="0.2">
      <c r="A34" s="17"/>
      <c r="B34" s="27" t="s">
        <v>84</v>
      </c>
    </row>
    <row r="35" spans="1:3" s="79" customFormat="1" ht="12.75" x14ac:dyDescent="0.2">
      <c r="A35" s="17"/>
      <c r="B35" s="31" t="s">
        <v>85</v>
      </c>
    </row>
    <row r="36" spans="1:3" s="79" customFormat="1" ht="12.75" x14ac:dyDescent="0.2">
      <c r="A36" s="17"/>
      <c r="B36" s="27" t="s">
        <v>86</v>
      </c>
    </row>
    <row r="37" spans="1:3" s="79" customFormat="1" ht="12.75" x14ac:dyDescent="0.2">
      <c r="A37" s="30" t="s">
        <v>140</v>
      </c>
      <c r="B37" s="31" t="s">
        <v>87</v>
      </c>
    </row>
    <row r="38" spans="1:3" s="79" customFormat="1" ht="12.75" x14ac:dyDescent="0.2">
      <c r="A38" s="17"/>
      <c r="B38" s="27" t="s">
        <v>88</v>
      </c>
    </row>
    <row r="39" spans="1:3" s="79" customFormat="1" ht="12.75" x14ac:dyDescent="0.2">
      <c r="A39" s="17"/>
      <c r="B39" s="27" t="s">
        <v>89</v>
      </c>
    </row>
    <row r="40" spans="1:3" s="79" customFormat="1" ht="12.75" x14ac:dyDescent="0.2">
      <c r="A40" s="17"/>
      <c r="B40" s="27" t="s">
        <v>236</v>
      </c>
      <c r="C40" s="79" t="s">
        <v>237</v>
      </c>
    </row>
    <row r="41" spans="1:3" s="79" customFormat="1" ht="12.75" x14ac:dyDescent="0.2">
      <c r="A41" s="17"/>
      <c r="B41" s="27" t="s">
        <v>90</v>
      </c>
    </row>
    <row r="42" spans="1:3" s="79" customFormat="1" ht="12.75" x14ac:dyDescent="0.2">
      <c r="A42" s="17"/>
      <c r="B42" s="27" t="s">
        <v>132</v>
      </c>
    </row>
    <row r="43" spans="1:3" s="79" customFormat="1" ht="12.75" x14ac:dyDescent="0.2">
      <c r="A43" s="17"/>
      <c r="B43" s="31" t="s">
        <v>12</v>
      </c>
    </row>
    <row r="44" spans="1:3" s="79" customFormat="1" ht="12.75" x14ac:dyDescent="0.2">
      <c r="A44" s="17"/>
      <c r="B44" s="27" t="s">
        <v>91</v>
      </c>
    </row>
    <row r="45" spans="1:3" s="79" customFormat="1" ht="12.75" x14ac:dyDescent="0.2">
      <c r="A45" s="17"/>
      <c r="B45" s="27" t="s">
        <v>92</v>
      </c>
    </row>
    <row r="46" spans="1:3" s="79" customFormat="1" ht="12.75" x14ac:dyDescent="0.2">
      <c r="A46" s="17"/>
      <c r="B46" s="27" t="s">
        <v>238</v>
      </c>
    </row>
    <row r="47" spans="1:3" s="79" customFormat="1" ht="12.75" x14ac:dyDescent="0.2">
      <c r="A47" s="17"/>
      <c r="B47" s="31" t="s">
        <v>93</v>
      </c>
    </row>
    <row r="48" spans="1:3" s="79" customFormat="1" ht="12.75" x14ac:dyDescent="0.2">
      <c r="A48" s="17"/>
      <c r="B48" s="27" t="s">
        <v>94</v>
      </c>
    </row>
    <row r="49" spans="1:2" s="79" customFormat="1" ht="12.75" x14ac:dyDescent="0.2">
      <c r="A49" s="30" t="s">
        <v>141</v>
      </c>
      <c r="B49" s="31" t="s">
        <v>95</v>
      </c>
    </row>
    <row r="50" spans="1:2" s="79" customFormat="1" ht="12.75" x14ac:dyDescent="0.2">
      <c r="A50" s="17"/>
      <c r="B50" s="27" t="s">
        <v>96</v>
      </c>
    </row>
    <row r="51" spans="1:2" s="79" customFormat="1" ht="12.75" x14ac:dyDescent="0.2">
      <c r="A51" s="17"/>
      <c r="B51" s="27" t="s">
        <v>133</v>
      </c>
    </row>
    <row r="52" spans="1:2" s="79" customFormat="1" ht="12.75" x14ac:dyDescent="0.2">
      <c r="A52" s="17"/>
      <c r="B52" s="27" t="s">
        <v>97</v>
      </c>
    </row>
    <row r="53" spans="1:2" s="79" customFormat="1" ht="12.75" x14ac:dyDescent="0.2">
      <c r="A53" s="17"/>
      <c r="B53" s="27" t="s">
        <v>98</v>
      </c>
    </row>
    <row r="54" spans="1:2" s="79" customFormat="1" ht="12.75" x14ac:dyDescent="0.2">
      <c r="A54" s="17"/>
      <c r="B54" s="27" t="s">
        <v>134</v>
      </c>
    </row>
    <row r="55" spans="1:2" s="79" customFormat="1" ht="12.75" x14ac:dyDescent="0.2">
      <c r="A55" s="17"/>
      <c r="B55" s="27" t="s">
        <v>239</v>
      </c>
    </row>
    <row r="56" spans="1:2" s="79" customFormat="1" ht="12.75" x14ac:dyDescent="0.2">
      <c r="A56" s="17"/>
      <c r="B56" s="31" t="s">
        <v>99</v>
      </c>
    </row>
    <row r="57" spans="1:2" s="79" customFormat="1" ht="12.75" x14ac:dyDescent="0.2">
      <c r="A57" s="17"/>
      <c r="B57" s="27" t="s">
        <v>100</v>
      </c>
    </row>
    <row r="58" spans="1:2" s="79" customFormat="1" ht="12.75" x14ac:dyDescent="0.2">
      <c r="A58" s="30" t="s">
        <v>142</v>
      </c>
      <c r="B58" s="31" t="s">
        <v>101</v>
      </c>
    </row>
    <row r="59" spans="1:2" s="79" customFormat="1" ht="12.75" x14ac:dyDescent="0.2">
      <c r="A59" s="17"/>
      <c r="B59" s="27" t="s">
        <v>135</v>
      </c>
    </row>
    <row r="60" spans="1:2" s="79" customFormat="1" ht="12.75" x14ac:dyDescent="0.2">
      <c r="A60" s="17"/>
      <c r="B60" s="27" t="s">
        <v>102</v>
      </c>
    </row>
    <row r="61" spans="1:2" s="79" customFormat="1" ht="12.75" x14ac:dyDescent="0.2">
      <c r="A61" s="30" t="s">
        <v>103</v>
      </c>
      <c r="B61" s="31" t="s">
        <v>104</v>
      </c>
    </row>
    <row r="62" spans="1:2" s="79" customFormat="1" ht="12.75" x14ac:dyDescent="0.2">
      <c r="A62" s="17"/>
      <c r="B62" s="27" t="s">
        <v>105</v>
      </c>
    </row>
    <row r="63" spans="1:2" x14ac:dyDescent="0.2">
      <c r="A63" s="30"/>
      <c r="B63" s="31"/>
    </row>
    <row r="65" spans="1:2" ht="12.75" x14ac:dyDescent="0.2">
      <c r="A65" s="504" t="s">
        <v>191</v>
      </c>
      <c r="B65" s="505"/>
    </row>
    <row r="66" spans="1:2" x14ac:dyDescent="0.2">
      <c r="A66" s="28" t="s">
        <v>62</v>
      </c>
      <c r="B66" s="29" t="s">
        <v>25</v>
      </c>
    </row>
    <row r="67" spans="1:2" x14ac:dyDescent="0.2">
      <c r="A67" s="47" t="s">
        <v>192</v>
      </c>
      <c r="B67" s="27" t="s">
        <v>165</v>
      </c>
    </row>
    <row r="68" spans="1:2" x14ac:dyDescent="0.2">
      <c r="A68" s="47" t="s">
        <v>193</v>
      </c>
      <c r="B68" s="27" t="s">
        <v>166</v>
      </c>
    </row>
    <row r="69" spans="1:2" x14ac:dyDescent="0.2">
      <c r="A69" s="47" t="s">
        <v>194</v>
      </c>
      <c r="B69" s="27" t="s">
        <v>167</v>
      </c>
    </row>
    <row r="70" spans="1:2" x14ac:dyDescent="0.2">
      <c r="A70" s="47" t="s">
        <v>195</v>
      </c>
      <c r="B70" s="27" t="s">
        <v>168</v>
      </c>
    </row>
    <row r="71" spans="1:2" x14ac:dyDescent="0.2">
      <c r="A71" s="47" t="s">
        <v>224</v>
      </c>
      <c r="B71" s="27" t="s">
        <v>223</v>
      </c>
    </row>
    <row r="72" spans="1:2" x14ac:dyDescent="0.2">
      <c r="A72" s="47" t="s">
        <v>196</v>
      </c>
      <c r="B72" s="27" t="s">
        <v>169</v>
      </c>
    </row>
    <row r="73" spans="1:2" x14ac:dyDescent="0.2">
      <c r="A73" s="47" t="s">
        <v>197</v>
      </c>
      <c r="B73" s="27" t="s">
        <v>170</v>
      </c>
    </row>
    <row r="74" spans="1:2" x14ac:dyDescent="0.2">
      <c r="A74" s="47" t="s">
        <v>198</v>
      </c>
      <c r="B74" s="27" t="s">
        <v>171</v>
      </c>
    </row>
    <row r="75" spans="1:2" x14ac:dyDescent="0.2">
      <c r="A75" s="47" t="s">
        <v>199</v>
      </c>
      <c r="B75" s="27" t="s">
        <v>172</v>
      </c>
    </row>
    <row r="76" spans="1:2" x14ac:dyDescent="0.2">
      <c r="A76" s="47" t="s">
        <v>200</v>
      </c>
      <c r="B76" s="27" t="s">
        <v>173</v>
      </c>
    </row>
    <row r="77" spans="1:2" x14ac:dyDescent="0.2">
      <c r="A77" s="47" t="s">
        <v>201</v>
      </c>
      <c r="B77" s="27" t="s">
        <v>174</v>
      </c>
    </row>
    <row r="78" spans="1:2" x14ac:dyDescent="0.2">
      <c r="A78" s="47" t="s">
        <v>202</v>
      </c>
      <c r="B78" s="27" t="s">
        <v>175</v>
      </c>
    </row>
    <row r="79" spans="1:2" x14ac:dyDescent="0.2">
      <c r="A79" s="47" t="s">
        <v>203</v>
      </c>
      <c r="B79" s="27" t="s">
        <v>176</v>
      </c>
    </row>
    <row r="80" spans="1:2" x14ac:dyDescent="0.2">
      <c r="A80" s="47" t="s">
        <v>204</v>
      </c>
      <c r="B80" s="27" t="s">
        <v>177</v>
      </c>
    </row>
    <row r="81" spans="1:2" x14ac:dyDescent="0.2">
      <c r="A81" s="47" t="s">
        <v>205</v>
      </c>
      <c r="B81" s="27" t="s">
        <v>178</v>
      </c>
    </row>
    <row r="82" spans="1:2" x14ac:dyDescent="0.2">
      <c r="A82" s="47" t="s">
        <v>206</v>
      </c>
      <c r="B82" s="27" t="s">
        <v>179</v>
      </c>
    </row>
    <row r="83" spans="1:2" x14ac:dyDescent="0.2">
      <c r="A83" s="47" t="s">
        <v>228</v>
      </c>
      <c r="B83" s="27" t="s">
        <v>227</v>
      </c>
    </row>
    <row r="84" spans="1:2" x14ac:dyDescent="0.2">
      <c r="A84" s="47" t="s">
        <v>207</v>
      </c>
      <c r="B84" s="27" t="s">
        <v>180</v>
      </c>
    </row>
    <row r="85" spans="1:2" x14ac:dyDescent="0.2">
      <c r="A85" s="47" t="s">
        <v>208</v>
      </c>
      <c r="B85" s="27" t="s">
        <v>181</v>
      </c>
    </row>
    <row r="86" spans="1:2" x14ac:dyDescent="0.2">
      <c r="A86" s="47" t="s">
        <v>209</v>
      </c>
      <c r="B86" s="27" t="s">
        <v>182</v>
      </c>
    </row>
    <row r="87" spans="1:2" x14ac:dyDescent="0.2">
      <c r="A87" s="47" t="s">
        <v>210</v>
      </c>
      <c r="B87" s="27" t="s">
        <v>183</v>
      </c>
    </row>
    <row r="88" spans="1:2" x14ac:dyDescent="0.2">
      <c r="A88" s="47" t="s">
        <v>211</v>
      </c>
      <c r="B88" s="27" t="s">
        <v>184</v>
      </c>
    </row>
    <row r="89" spans="1:2" x14ac:dyDescent="0.2">
      <c r="A89" s="47" t="s">
        <v>212</v>
      </c>
      <c r="B89" s="27" t="s">
        <v>185</v>
      </c>
    </row>
    <row r="90" spans="1:2" x14ac:dyDescent="0.2">
      <c r="A90" s="47" t="s">
        <v>222</v>
      </c>
      <c r="B90" s="27" t="s">
        <v>221</v>
      </c>
    </row>
    <row r="91" spans="1:2" x14ac:dyDescent="0.2">
      <c r="A91" s="47" t="s">
        <v>213</v>
      </c>
      <c r="B91" s="27" t="s">
        <v>186</v>
      </c>
    </row>
    <row r="92" spans="1:2" x14ac:dyDescent="0.2">
      <c r="A92" s="47" t="s">
        <v>214</v>
      </c>
      <c r="B92" s="27" t="s">
        <v>187</v>
      </c>
    </row>
    <row r="93" spans="1:2" x14ac:dyDescent="0.2">
      <c r="A93" s="47" t="s">
        <v>215</v>
      </c>
      <c r="B93" s="27" t="s">
        <v>188</v>
      </c>
    </row>
    <row r="94" spans="1:2" x14ac:dyDescent="0.2">
      <c r="A94" s="47" t="s">
        <v>230</v>
      </c>
      <c r="B94" s="27" t="s">
        <v>229</v>
      </c>
    </row>
    <row r="95" spans="1:2" x14ac:dyDescent="0.2">
      <c r="A95" s="47" t="s">
        <v>216</v>
      </c>
      <c r="B95" s="27" t="s">
        <v>189</v>
      </c>
    </row>
    <row r="96" spans="1:2" x14ac:dyDescent="0.2">
      <c r="A96" s="47" t="s">
        <v>217</v>
      </c>
      <c r="B96" s="27" t="s">
        <v>190</v>
      </c>
    </row>
  </sheetData>
  <mergeCells count="3">
    <mergeCell ref="A1:B1"/>
    <mergeCell ref="A21:B21"/>
    <mergeCell ref="A65:B65"/>
  </mergeCells>
  <pageMargins left="0.74803149606299213" right="0.74803149606299213" top="0.98425196850393704" bottom="0.98425196850393704" header="0.19685039370078741" footer="0.19685039370078741"/>
  <pageSetup paperSize="8" orientation="portrait" r:id="rId1"/>
  <headerFooter alignWithMargins="0">
    <oddHeader>&amp;L&amp;8Área de Personal
Servicio de organización, desarrollo y selección de personas</oddHeader>
    <oddFooter>&amp;L&amp;P/&amp;N&amp;R&amp;F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PDI</vt:lpstr>
      <vt:lpstr>PTGAS</vt:lpstr>
      <vt:lpstr>Personal Técnico e Investigador</vt:lpstr>
      <vt:lpstr>Observaciones</vt:lpstr>
      <vt:lpstr>Categorías</vt:lpstr>
      <vt:lpstr>Categorías!Área_de_impresión</vt:lpstr>
      <vt:lpstr>PDI!Área_de_impresión</vt:lpstr>
      <vt:lpstr>'Personal Técnico e Investigador'!Área_de_impresión</vt:lpstr>
      <vt:lpstr>PTGAS!Área_de_impresión</vt:lpstr>
    </vt:vector>
  </TitlesOfParts>
  <Company>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Revuelta</dc:creator>
  <cp:lastModifiedBy>Mª Rosa Marzo</cp:lastModifiedBy>
  <cp:lastPrinted>2024-11-15T10:51:41Z</cp:lastPrinted>
  <dcterms:created xsi:type="dcterms:W3CDTF">2012-01-26T11:44:11Z</dcterms:created>
  <dcterms:modified xsi:type="dcterms:W3CDTF">2024-11-15T10:53:40Z</dcterms:modified>
</cp:coreProperties>
</file>