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C:\Users\Usuario\Documents\EVOLUCIÓN DE PLANTILLA\2025\07_JULIO 2025\"/>
    </mc:Choice>
  </mc:AlternateContent>
  <xr:revisionPtr revIDLastSave="0" documentId="13_ncr:1_{0D57917B-B07F-49AE-9F24-CAC1FE8C97AE}" xr6:coauthVersionLast="47" xr6:coauthVersionMax="47" xr10:uidLastSave="{00000000-0000-0000-0000-000000000000}"/>
  <bookViews>
    <workbookView xWindow="-108" yWindow="-108" windowWidth="24792" windowHeight="13440" tabRatio="579" xr2:uid="{00000000-000D-0000-FFFF-FFFF00000000}"/>
  </bookViews>
  <sheets>
    <sheet name="RESUMEN" sheetId="9" r:id="rId1"/>
    <sheet name="PDI" sheetId="2" r:id="rId2"/>
    <sheet name="PTGAS" sheetId="1" r:id="rId3"/>
    <sheet name="Personal Técnico e Investigador" sheetId="5" r:id="rId4"/>
    <sheet name="Observaciones" sheetId="4" r:id="rId5"/>
    <sheet name="Categorías" sheetId="6" r:id="rId6"/>
  </sheets>
  <definedNames>
    <definedName name="_xlnm.Print_Area" localSheetId="5">Categorías!$A$1:$E$88</definedName>
    <definedName name="_xlnm.Print_Area" localSheetId="1">PDI!$A$1:$CG$32</definedName>
    <definedName name="_xlnm.Print_Area" localSheetId="3">'Personal Técnico e Investigador'!$B$1:$BR$47</definedName>
    <definedName name="_xlnm.Print_Area" localSheetId="2">PTGAS!$A$1:$BR$37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R46" i="5" l="1"/>
  <c r="BR45" i="5"/>
  <c r="BR44" i="5"/>
  <c r="BR43" i="5"/>
  <c r="BR42" i="5"/>
  <c r="BR41" i="5"/>
  <c r="BR40" i="5"/>
  <c r="BR39" i="5"/>
  <c r="BR38" i="5"/>
  <c r="BR37" i="5"/>
  <c r="BR36" i="5"/>
  <c r="BR35" i="5"/>
  <c r="BR34" i="5"/>
  <c r="BR33" i="5"/>
  <c r="BR32" i="5"/>
  <c r="BR31" i="5"/>
  <c r="BR30" i="5"/>
  <c r="BR29" i="5"/>
  <c r="BR28" i="5"/>
  <c r="BR27" i="5"/>
  <c r="BR26" i="5"/>
  <c r="BR25" i="5"/>
  <c r="BR24" i="5"/>
  <c r="BR23" i="5"/>
  <c r="BR22" i="5"/>
  <c r="BR21" i="5"/>
  <c r="BR20" i="5"/>
  <c r="BR19" i="5"/>
  <c r="BR18" i="5"/>
  <c r="BR17" i="5"/>
  <c r="BR16" i="5"/>
  <c r="BR15" i="5"/>
  <c r="BR14" i="5"/>
  <c r="BR13" i="5"/>
  <c r="BR12" i="5"/>
  <c r="BR11" i="5"/>
  <c r="BR10" i="5"/>
  <c r="BR9" i="5"/>
  <c r="BR8" i="5"/>
  <c r="BR7" i="5"/>
  <c r="BR6" i="5"/>
  <c r="BR5" i="5"/>
  <c r="BR4" i="5"/>
  <c r="BQ46" i="5"/>
  <c r="BQ45" i="5"/>
  <c r="BQ44" i="5"/>
  <c r="BQ43" i="5"/>
  <c r="BQ42" i="5"/>
  <c r="BQ41" i="5"/>
  <c r="BQ40" i="5"/>
  <c r="BQ39" i="5"/>
  <c r="BQ38" i="5"/>
  <c r="BQ37" i="5"/>
  <c r="BQ36" i="5"/>
  <c r="BQ35" i="5"/>
  <c r="BQ34" i="5"/>
  <c r="BQ33" i="5"/>
  <c r="BQ32" i="5"/>
  <c r="BQ31" i="5"/>
  <c r="BQ30" i="5"/>
  <c r="BQ29" i="5"/>
  <c r="BQ28" i="5"/>
  <c r="BQ27" i="5"/>
  <c r="BQ26" i="5"/>
  <c r="BQ25" i="5"/>
  <c r="BQ24" i="5"/>
  <c r="BQ23" i="5"/>
  <c r="BQ22" i="5"/>
  <c r="BQ21" i="5"/>
  <c r="BQ20" i="5"/>
  <c r="BQ19" i="5"/>
  <c r="BQ18" i="5"/>
  <c r="BQ17" i="5"/>
  <c r="BQ16" i="5"/>
  <c r="BQ15" i="5"/>
  <c r="BQ14" i="5"/>
  <c r="BQ13" i="5"/>
  <c r="BQ12" i="5"/>
  <c r="BQ11" i="5"/>
  <c r="BQ10" i="5"/>
  <c r="BQ9" i="5"/>
  <c r="BQ8" i="5"/>
  <c r="BQ7" i="5"/>
  <c r="BQ6" i="5"/>
  <c r="BQ5" i="5"/>
  <c r="BQ4" i="5"/>
  <c r="N15" i="9" l="1"/>
  <c r="M15" i="9"/>
  <c r="L15" i="9"/>
  <c r="K15" i="9"/>
  <c r="J15" i="9"/>
  <c r="H15" i="9"/>
  <c r="G15" i="9"/>
  <c r="F15" i="9"/>
  <c r="E15" i="9"/>
  <c r="D15" i="9"/>
  <c r="C15" i="9"/>
  <c r="AD15" i="2"/>
  <c r="BZ31" i="2"/>
  <c r="BX31" i="2"/>
  <c r="BT31" i="2"/>
  <c r="BR31" i="2"/>
  <c r="BN31" i="2"/>
  <c r="BL31" i="2"/>
  <c r="BH31" i="2"/>
  <c r="BF31" i="2"/>
  <c r="BB31" i="2"/>
  <c r="AZ31" i="2"/>
  <c r="AV31" i="2"/>
  <c r="AT31" i="2"/>
  <c r="AP31" i="2"/>
  <c r="AN31" i="2"/>
  <c r="AJ31" i="2"/>
  <c r="AH31" i="2"/>
  <c r="AD31" i="2"/>
  <c r="AB31" i="2"/>
  <c r="X31" i="2"/>
  <c r="V31" i="2"/>
  <c r="R31" i="2"/>
  <c r="P31" i="2"/>
  <c r="L31" i="2"/>
  <c r="J31" i="2"/>
  <c r="F31" i="2"/>
  <c r="D31" i="2" l="1"/>
  <c r="BZ15" i="2"/>
  <c r="BX15" i="2"/>
  <c r="BT15" i="2"/>
  <c r="BR15" i="2"/>
  <c r="BN15" i="2"/>
  <c r="BL15" i="2"/>
  <c r="BH15" i="2"/>
  <c r="BF15" i="2"/>
  <c r="BB15" i="2"/>
  <c r="AZ15" i="2"/>
  <c r="AV15" i="2"/>
  <c r="AT15" i="2"/>
  <c r="AP15" i="2"/>
  <c r="AN15" i="2"/>
  <c r="AJ15" i="2"/>
  <c r="AH15" i="2"/>
  <c r="AB15" i="2"/>
  <c r="X15" i="2"/>
  <c r="V15" i="2"/>
  <c r="R15" i="2"/>
  <c r="P15" i="2"/>
  <c r="L15" i="2"/>
  <c r="J15" i="2"/>
  <c r="F15" i="2"/>
  <c r="D15" i="2"/>
  <c r="AA6" i="1" l="1"/>
  <c r="V6" i="1" l="1"/>
  <c r="S47" i="5" l="1"/>
  <c r="P47" i="5" l="1"/>
  <c r="N47" i="5"/>
  <c r="H46" i="5" l="1"/>
  <c r="Z4" i="2" l="1"/>
  <c r="Z5" i="2"/>
  <c r="Z6" i="2"/>
  <c r="Z7" i="2"/>
  <c r="Z8" i="2"/>
  <c r="Z9" i="2"/>
  <c r="Z10" i="2"/>
  <c r="BN47" i="5" l="1"/>
  <c r="BP46" i="5"/>
  <c r="BM46" i="5" s="1"/>
  <c r="BL47" i="5"/>
  <c r="BO46" i="5" l="1"/>
  <c r="BK46" i="5" l="1"/>
  <c r="AY47" i="5"/>
  <c r="BB47" i="5"/>
  <c r="BD47" i="5"/>
  <c r="BG47" i="5"/>
  <c r="BI47" i="5"/>
  <c r="BF46" i="5"/>
  <c r="BA46" i="5"/>
  <c r="AZ46" i="5" s="1"/>
  <c r="AW47" i="5"/>
  <c r="AT47" i="5"/>
  <c r="AV46" i="5"/>
  <c r="AU46" i="5" s="1"/>
  <c r="AR47" i="5"/>
  <c r="AO47" i="5"/>
  <c r="AQ46" i="5"/>
  <c r="AM47" i="5"/>
  <c r="AJ47" i="5"/>
  <c r="AL46" i="5"/>
  <c r="AI46" i="5" s="1"/>
  <c r="AH47" i="5"/>
  <c r="AE47" i="5"/>
  <c r="AG46" i="5"/>
  <c r="AD46" i="5" s="1"/>
  <c r="AC47" i="5"/>
  <c r="Z47" i="5"/>
  <c r="AB46" i="5"/>
  <c r="X47" i="5"/>
  <c r="U47" i="5"/>
  <c r="W46" i="5"/>
  <c r="V46" i="5" s="1"/>
  <c r="R46" i="5"/>
  <c r="Q46" i="5" s="1"/>
  <c r="K47" i="5"/>
  <c r="M46" i="5"/>
  <c r="F47" i="5"/>
  <c r="D47" i="5"/>
  <c r="AA46" i="5" l="1"/>
  <c r="BH46" i="5"/>
  <c r="BJ46" i="5"/>
  <c r="L46" i="5"/>
  <c r="J46" i="5"/>
  <c r="AS46" i="5"/>
  <c r="AK46" i="5"/>
  <c r="BE46" i="5"/>
  <c r="BC46" i="5"/>
  <c r="AX46" i="5"/>
  <c r="AP46" i="5"/>
  <c r="AN46" i="5"/>
  <c r="AF46" i="5"/>
  <c r="Y46" i="5"/>
  <c r="T46" i="5"/>
  <c r="O46" i="5"/>
  <c r="E46" i="5"/>
  <c r="G46" i="5"/>
  <c r="T14" i="2" l="1"/>
  <c r="Z14" i="2" l="1"/>
  <c r="AF14" i="2"/>
  <c r="AL14" i="2"/>
  <c r="AI14" i="2" s="1"/>
  <c r="AR14" i="2"/>
  <c r="AX14" i="2"/>
  <c r="BD14" i="2"/>
  <c r="BE14" i="2" s="1"/>
  <c r="BJ14" i="2"/>
  <c r="BG14" i="2" s="1"/>
  <c r="BP14" i="2"/>
  <c r="BV14" i="2"/>
  <c r="CB14" i="2"/>
  <c r="CC14" i="2" s="1"/>
  <c r="S14" i="2"/>
  <c r="N14" i="2"/>
  <c r="H14" i="2"/>
  <c r="G14" i="2" s="1"/>
  <c r="CB13" i="2"/>
  <c r="CC13" i="2" s="1"/>
  <c r="BV13" i="2"/>
  <c r="BP13" i="2"/>
  <c r="BJ13" i="2"/>
  <c r="BK13" i="2" s="1"/>
  <c r="BD13" i="2"/>
  <c r="BE13" i="2" s="1"/>
  <c r="AX13" i="2"/>
  <c r="AR13" i="2"/>
  <c r="AL13" i="2"/>
  <c r="AM13" i="2" s="1"/>
  <c r="AF13" i="2"/>
  <c r="Z13" i="2"/>
  <c r="T13" i="2"/>
  <c r="U13" i="2" s="1"/>
  <c r="N13" i="2"/>
  <c r="H13" i="2"/>
  <c r="I13" i="2" s="1"/>
  <c r="CB12" i="2"/>
  <c r="BV12" i="2"/>
  <c r="BP12" i="2"/>
  <c r="BJ12" i="2"/>
  <c r="BD12" i="2"/>
  <c r="BD15" i="2" s="1"/>
  <c r="J6" i="9" s="1"/>
  <c r="AX12" i="2"/>
  <c r="AR12" i="2"/>
  <c r="AR15" i="2" s="1"/>
  <c r="H6" i="9" s="1"/>
  <c r="AL12" i="2"/>
  <c r="AL15" i="2" s="1"/>
  <c r="G6" i="9" s="1"/>
  <c r="AF12" i="2"/>
  <c r="AF15" i="2" s="1"/>
  <c r="F6" i="9" s="1"/>
  <c r="Z12" i="2"/>
  <c r="Z15" i="2" s="1"/>
  <c r="E6" i="9" s="1"/>
  <c r="T12" i="2"/>
  <c r="N12" i="2"/>
  <c r="H12" i="2"/>
  <c r="AY13" i="2" l="1"/>
  <c r="CD13" i="2"/>
  <c r="CF13" i="2"/>
  <c r="AX15" i="2"/>
  <c r="I6" i="9" s="1"/>
  <c r="CF12" i="2"/>
  <c r="CD12" i="2"/>
  <c r="BJ15" i="2"/>
  <c r="K6" i="9" s="1"/>
  <c r="AU14" i="2"/>
  <c r="CD14" i="2"/>
  <c r="CF14" i="2"/>
  <c r="H15" i="2"/>
  <c r="E15" i="2" s="1"/>
  <c r="AO15" i="2"/>
  <c r="AQ15" i="2"/>
  <c r="AC15" i="2"/>
  <c r="AE15" i="2"/>
  <c r="AK15" i="2"/>
  <c r="AI15" i="2"/>
  <c r="BC15" i="2"/>
  <c r="BA15" i="2"/>
  <c r="BG15" i="2"/>
  <c r="BI15" i="2"/>
  <c r="BV15" i="2"/>
  <c r="M6" i="9" s="1"/>
  <c r="AU15" i="2"/>
  <c r="AW15" i="2"/>
  <c r="CB15" i="2"/>
  <c r="N6" i="9" s="1"/>
  <c r="W15" i="2"/>
  <c r="Y15" i="2"/>
  <c r="N15" i="2"/>
  <c r="C6" i="9" s="1"/>
  <c r="BP15" i="2"/>
  <c r="L6" i="9" s="1"/>
  <c r="T15" i="2"/>
  <c r="D6" i="9" s="1"/>
  <c r="AS14" i="2"/>
  <c r="AS13" i="2"/>
  <c r="AA13" i="2"/>
  <c r="W14" i="2"/>
  <c r="CC12" i="2"/>
  <c r="CC15" i="2" s="1"/>
  <c r="BW13" i="2"/>
  <c r="BS14" i="2"/>
  <c r="BW12" i="2"/>
  <c r="O13" i="2"/>
  <c r="M14" i="2"/>
  <c r="BQ13" i="2"/>
  <c r="AS12" i="2"/>
  <c r="AY12" i="2"/>
  <c r="BM14" i="2"/>
  <c r="AM12" i="2"/>
  <c r="AM15" i="2" s="1"/>
  <c r="BK12" i="2"/>
  <c r="BQ12" i="2"/>
  <c r="BI12" i="2"/>
  <c r="BG12" i="2"/>
  <c r="BE12" i="2"/>
  <c r="BE15" i="2" s="1"/>
  <c r="U12" i="2"/>
  <c r="AA12" i="2"/>
  <c r="I12" i="2"/>
  <c r="O12" i="2"/>
  <c r="AW12" i="2"/>
  <c r="AG14" i="2"/>
  <c r="BW14" i="2"/>
  <c r="AG13" i="2"/>
  <c r="AY14" i="2"/>
  <c r="AG12" i="2"/>
  <c r="W12" i="2"/>
  <c r="AO12" i="2"/>
  <c r="E12" i="2"/>
  <c r="M12" i="2"/>
  <c r="AM14" i="2"/>
  <c r="Y12" i="2"/>
  <c r="BC13" i="2"/>
  <c r="BQ14" i="2"/>
  <c r="BY12" i="2"/>
  <c r="BK14" i="2"/>
  <c r="S13" i="2"/>
  <c r="AA14" i="2"/>
  <c r="Y14" i="2"/>
  <c r="AE14" i="2"/>
  <c r="AC14" i="2"/>
  <c r="AK14" i="2"/>
  <c r="AQ14" i="2"/>
  <c r="AO14" i="2"/>
  <c r="AW14" i="2"/>
  <c r="BC14" i="2"/>
  <c r="BA14" i="2"/>
  <c r="BI14" i="2"/>
  <c r="BO14" i="2"/>
  <c r="CA14" i="2"/>
  <c r="BY14" i="2"/>
  <c r="BU14" i="2"/>
  <c r="U14" i="2"/>
  <c r="Q14" i="2"/>
  <c r="O14" i="2"/>
  <c r="K14" i="2"/>
  <c r="I14" i="2"/>
  <c r="E14" i="2"/>
  <c r="M13" i="2"/>
  <c r="AW13" i="2"/>
  <c r="AE12" i="2"/>
  <c r="BO12" i="2"/>
  <c r="AC13" i="2"/>
  <c r="BM13" i="2"/>
  <c r="AE13" i="2"/>
  <c r="BO13" i="2"/>
  <c r="G12" i="2"/>
  <c r="AQ12" i="2"/>
  <c r="CA12" i="2"/>
  <c r="AK13" i="2"/>
  <c r="BU13" i="2"/>
  <c r="K13" i="2"/>
  <c r="AU13" i="2"/>
  <c r="K12" i="2"/>
  <c r="AC12" i="2"/>
  <c r="AU12" i="2"/>
  <c r="BM12" i="2"/>
  <c r="Q13" i="2"/>
  <c r="AI13" i="2"/>
  <c r="BA13" i="2"/>
  <c r="BS13" i="2"/>
  <c r="Q12" i="2"/>
  <c r="AI12" i="2"/>
  <c r="BA12" i="2"/>
  <c r="BS12" i="2"/>
  <c r="E13" i="2"/>
  <c r="W13" i="2"/>
  <c r="AO13" i="2"/>
  <c r="BG13" i="2"/>
  <c r="BY13" i="2"/>
  <c r="S12" i="2"/>
  <c r="AK12" i="2"/>
  <c r="BC12" i="2"/>
  <c r="BU12" i="2"/>
  <c r="G13" i="2"/>
  <c r="Y13" i="2"/>
  <c r="AQ13" i="2"/>
  <c r="BI13" i="2"/>
  <c r="CA13" i="2"/>
  <c r="H7" i="5"/>
  <c r="H8" i="5"/>
  <c r="E8" i="5" s="1"/>
  <c r="H9" i="5"/>
  <c r="E9" i="5" s="1"/>
  <c r="H10" i="5"/>
  <c r="G10" i="5" s="1"/>
  <c r="H11" i="5"/>
  <c r="E11" i="5" s="1"/>
  <c r="H12" i="5"/>
  <c r="E12" i="5" s="1"/>
  <c r="H13" i="5"/>
  <c r="E13" i="5" s="1"/>
  <c r="H14" i="5"/>
  <c r="G14" i="5" s="1"/>
  <c r="H5" i="5"/>
  <c r="E5" i="5" s="1"/>
  <c r="H6" i="5"/>
  <c r="E6" i="5" s="1"/>
  <c r="H17" i="5"/>
  <c r="E17" i="5" s="1"/>
  <c r="H18" i="5"/>
  <c r="G18" i="5" s="1"/>
  <c r="H19" i="5"/>
  <c r="E19" i="5" s="1"/>
  <c r="H20" i="5"/>
  <c r="E20" i="5" s="1"/>
  <c r="H21" i="5"/>
  <c r="E21" i="5" s="1"/>
  <c r="H22" i="5"/>
  <c r="G22" i="5" s="1"/>
  <c r="H23" i="5"/>
  <c r="E23" i="5" s="1"/>
  <c r="H24" i="5"/>
  <c r="E24" i="5" s="1"/>
  <c r="H16" i="5"/>
  <c r="E16" i="5" s="1"/>
  <c r="H15" i="5"/>
  <c r="E15" i="5" s="1"/>
  <c r="H4" i="5"/>
  <c r="H39" i="5"/>
  <c r="E39" i="5" s="1"/>
  <c r="H43" i="5"/>
  <c r="E43" i="5" s="1"/>
  <c r="H44" i="5"/>
  <c r="G44" i="5" s="1"/>
  <c r="H25" i="5"/>
  <c r="E25" i="5" s="1"/>
  <c r="H26" i="5"/>
  <c r="E26" i="5" s="1"/>
  <c r="H28" i="5"/>
  <c r="E28" i="5" s="1"/>
  <c r="H27" i="5"/>
  <c r="G27" i="5" s="1"/>
  <c r="H29" i="5"/>
  <c r="E29" i="5" s="1"/>
  <c r="H30" i="5"/>
  <c r="E30" i="5" s="1"/>
  <c r="H32" i="5"/>
  <c r="E32" i="5" s="1"/>
  <c r="H31" i="5"/>
  <c r="G31" i="5" s="1"/>
  <c r="H33" i="5"/>
  <c r="E33" i="5" s="1"/>
  <c r="H35" i="5"/>
  <c r="E35" i="5" s="1"/>
  <c r="H36" i="5"/>
  <c r="E36" i="5" s="1"/>
  <c r="H41" i="5"/>
  <c r="G41" i="5" s="1"/>
  <c r="H45" i="5"/>
  <c r="E45" i="5" s="1"/>
  <c r="H42" i="5"/>
  <c r="E42" i="5" s="1"/>
  <c r="H40" i="5"/>
  <c r="E40" i="5" s="1"/>
  <c r="H34" i="5"/>
  <c r="E34" i="5" s="1"/>
  <c r="H37" i="5"/>
  <c r="E37" i="5" s="1"/>
  <c r="H38" i="5"/>
  <c r="E38" i="5" s="1"/>
  <c r="G34" i="1"/>
  <c r="D34" i="1" s="1"/>
  <c r="G33" i="1"/>
  <c r="F33" i="1" s="1"/>
  <c r="G32" i="1"/>
  <c r="D32" i="1" s="1"/>
  <c r="G31" i="1"/>
  <c r="F31" i="1" s="1"/>
  <c r="G29" i="1"/>
  <c r="D29" i="1" s="1"/>
  <c r="G28" i="1"/>
  <c r="G27" i="1"/>
  <c r="F27" i="1" s="1"/>
  <c r="G26" i="1"/>
  <c r="D26" i="1" s="1"/>
  <c r="G24" i="1"/>
  <c r="D24" i="1" s="1"/>
  <c r="G21" i="1"/>
  <c r="D21" i="1" s="1"/>
  <c r="G20" i="1"/>
  <c r="D20" i="1" s="1"/>
  <c r="G19" i="1"/>
  <c r="F19" i="1" s="1"/>
  <c r="G18" i="1"/>
  <c r="F18" i="1" s="1"/>
  <c r="G17" i="1"/>
  <c r="D17" i="1" s="1"/>
  <c r="G16" i="1"/>
  <c r="D16" i="1" s="1"/>
  <c r="G15" i="1"/>
  <c r="D15" i="1" s="1"/>
  <c r="G13" i="1"/>
  <c r="D13" i="1" s="1"/>
  <c r="G12" i="1"/>
  <c r="D12" i="1" s="1"/>
  <c r="G11" i="1"/>
  <c r="F11" i="1" s="1"/>
  <c r="G10" i="1"/>
  <c r="F10" i="1" s="1"/>
  <c r="G9" i="1"/>
  <c r="F9" i="1" s="1"/>
  <c r="G8" i="1"/>
  <c r="F8" i="1" s="1"/>
  <c r="G7" i="1"/>
  <c r="D7" i="1" s="1"/>
  <c r="G6" i="1"/>
  <c r="F6" i="1" s="1"/>
  <c r="G5" i="1"/>
  <c r="D5" i="1" s="1"/>
  <c r="G4" i="1"/>
  <c r="D4" i="1" s="1"/>
  <c r="E35" i="1"/>
  <c r="C35" i="1"/>
  <c r="E30" i="1"/>
  <c r="C30" i="1"/>
  <c r="E25" i="1"/>
  <c r="C25" i="1"/>
  <c r="E22" i="1"/>
  <c r="E14" i="1"/>
  <c r="C22" i="1"/>
  <c r="C14" i="1"/>
  <c r="CE12" i="2" l="1"/>
  <c r="CG12" i="2"/>
  <c r="G15" i="2"/>
  <c r="BW15" i="2"/>
  <c r="O6" i="9"/>
  <c r="AG15" i="2"/>
  <c r="CG14" i="2"/>
  <c r="CE14" i="2"/>
  <c r="BQ15" i="2"/>
  <c r="CE13" i="2"/>
  <c r="CG13" i="2"/>
  <c r="BU15" i="2"/>
  <c r="BS15" i="2"/>
  <c r="S15" i="2"/>
  <c r="Q15" i="2"/>
  <c r="BK15" i="2"/>
  <c r="BM15" i="2"/>
  <c r="BO15" i="2"/>
  <c r="K15" i="2"/>
  <c r="M15" i="2"/>
  <c r="AY15" i="2"/>
  <c r="O15" i="2"/>
  <c r="AS15" i="2"/>
  <c r="I15" i="2"/>
  <c r="CD15" i="2"/>
  <c r="AA15" i="2"/>
  <c r="CF15" i="2"/>
  <c r="CA15" i="2"/>
  <c r="BY15" i="2"/>
  <c r="U15" i="2"/>
  <c r="E4" i="5"/>
  <c r="H47" i="5"/>
  <c r="E7" i="5"/>
  <c r="G25" i="1"/>
  <c r="D25" i="1" s="1"/>
  <c r="D33" i="1"/>
  <c r="G30" i="1"/>
  <c r="D30" i="1" s="1"/>
  <c r="D9" i="1"/>
  <c r="D8" i="1"/>
  <c r="D10" i="1"/>
  <c r="D11" i="1"/>
  <c r="D18" i="1"/>
  <c r="F20" i="1"/>
  <c r="D19" i="1"/>
  <c r="F21" i="1"/>
  <c r="F32" i="1"/>
  <c r="D27" i="1"/>
  <c r="D31" i="1"/>
  <c r="D6" i="1"/>
  <c r="F34" i="1"/>
  <c r="F12" i="1"/>
  <c r="F24" i="1"/>
  <c r="F13" i="1"/>
  <c r="G22" i="1"/>
  <c r="D22" i="1" s="1"/>
  <c r="F26" i="1"/>
  <c r="F15" i="1"/>
  <c r="C23" i="1"/>
  <c r="G14" i="1"/>
  <c r="F4" i="1"/>
  <c r="F16" i="1"/>
  <c r="F28" i="1"/>
  <c r="F17" i="1"/>
  <c r="G35" i="1"/>
  <c r="F35" i="1" s="1"/>
  <c r="D28" i="1"/>
  <c r="F5" i="1"/>
  <c r="F29" i="1"/>
  <c r="F7" i="1"/>
  <c r="G34" i="5"/>
  <c r="G15" i="5"/>
  <c r="E41" i="5"/>
  <c r="E31" i="5"/>
  <c r="E27" i="5"/>
  <c r="E44" i="5"/>
  <c r="E22" i="5"/>
  <c r="E18" i="5"/>
  <c r="E14" i="5"/>
  <c r="E10" i="5"/>
  <c r="G40" i="5"/>
  <c r="G36" i="5"/>
  <c r="G32" i="5"/>
  <c r="G28" i="5"/>
  <c r="G43" i="5"/>
  <c r="G16" i="5"/>
  <c r="G21" i="5"/>
  <c r="G17" i="5"/>
  <c r="G13" i="5"/>
  <c r="G9" i="5"/>
  <c r="G47" i="5"/>
  <c r="G38" i="5"/>
  <c r="G42" i="5"/>
  <c r="G35" i="5"/>
  <c r="G30" i="5"/>
  <c r="G26" i="5"/>
  <c r="G39" i="5"/>
  <c r="G24" i="5"/>
  <c r="G20" i="5"/>
  <c r="G6" i="5"/>
  <c r="G12" i="5"/>
  <c r="G8" i="5"/>
  <c r="G37" i="5"/>
  <c r="G45" i="5"/>
  <c r="G33" i="5"/>
  <c r="G29" i="5"/>
  <c r="G25" i="5"/>
  <c r="G4" i="5"/>
  <c r="G23" i="5"/>
  <c r="G19" i="5"/>
  <c r="G5" i="5"/>
  <c r="G11" i="5"/>
  <c r="G7" i="5"/>
  <c r="E23" i="1"/>
  <c r="N4" i="2"/>
  <c r="CG15" i="2" l="1"/>
  <c r="CE15" i="2"/>
  <c r="F25" i="1"/>
  <c r="F30" i="1"/>
  <c r="M4" i="2"/>
  <c r="D35" i="1"/>
  <c r="G23" i="1"/>
  <c r="D23" i="1" s="1"/>
  <c r="F14" i="1"/>
  <c r="D14" i="1"/>
  <c r="F22" i="1"/>
  <c r="E47" i="5"/>
  <c r="O4" i="2"/>
  <c r="F11" i="2"/>
  <c r="F32" i="2" s="1"/>
  <c r="D11" i="2"/>
  <c r="D32" i="2" s="1"/>
  <c r="H30" i="2"/>
  <c r="H29" i="2"/>
  <c r="H28" i="2"/>
  <c r="H27" i="2"/>
  <c r="H26" i="2"/>
  <c r="H25" i="2"/>
  <c r="H24" i="2"/>
  <c r="H23" i="2"/>
  <c r="H22" i="2"/>
  <c r="H21" i="2"/>
  <c r="H20" i="2"/>
  <c r="H19" i="2"/>
  <c r="H18" i="2"/>
  <c r="H17" i="2"/>
  <c r="H16" i="2"/>
  <c r="H10" i="2"/>
  <c r="H9" i="2"/>
  <c r="H8" i="2"/>
  <c r="H7" i="2"/>
  <c r="H6" i="2"/>
  <c r="H5" i="2"/>
  <c r="H4" i="2"/>
  <c r="H31" i="2" l="1"/>
  <c r="F23" i="1"/>
  <c r="E31" i="2"/>
  <c r="E4" i="2"/>
  <c r="I4" i="2"/>
  <c r="G4" i="2"/>
  <c r="I20" i="2"/>
  <c r="E20" i="2"/>
  <c r="G20" i="2"/>
  <c r="I29" i="2"/>
  <c r="G29" i="2"/>
  <c r="E29" i="2"/>
  <c r="I6" i="2"/>
  <c r="G6" i="2"/>
  <c r="E6" i="2"/>
  <c r="E5" i="2"/>
  <c r="I5" i="2"/>
  <c r="G5" i="2"/>
  <c r="G21" i="2"/>
  <c r="E21" i="2"/>
  <c r="I21" i="2"/>
  <c r="H11" i="2"/>
  <c r="I16" i="2"/>
  <c r="E16" i="2"/>
  <c r="G16" i="2"/>
  <c r="E25" i="2"/>
  <c r="G25" i="2"/>
  <c r="I25" i="2"/>
  <c r="E30" i="2"/>
  <c r="I30" i="2"/>
  <c r="G30" i="2"/>
  <c r="I7" i="2"/>
  <c r="G7" i="2"/>
  <c r="E7" i="2"/>
  <c r="I8" i="2"/>
  <c r="G8" i="2"/>
  <c r="E8" i="2"/>
  <c r="I9" i="2"/>
  <c r="G9" i="2"/>
  <c r="E9" i="2"/>
  <c r="G22" i="2"/>
  <c r="E22" i="2"/>
  <c r="I22" i="2"/>
  <c r="I10" i="2"/>
  <c r="G10" i="2"/>
  <c r="E10" i="2"/>
  <c r="G23" i="2"/>
  <c r="I23" i="2"/>
  <c r="E23" i="2"/>
  <c r="G24" i="2"/>
  <c r="E24" i="2"/>
  <c r="I24" i="2"/>
  <c r="E17" i="2"/>
  <c r="G17" i="2"/>
  <c r="I17" i="2"/>
  <c r="E26" i="2"/>
  <c r="I26" i="2"/>
  <c r="G26" i="2"/>
  <c r="E18" i="2"/>
  <c r="G18" i="2"/>
  <c r="I18" i="2"/>
  <c r="E27" i="2"/>
  <c r="I27" i="2"/>
  <c r="G27" i="2"/>
  <c r="E19" i="2"/>
  <c r="I19" i="2"/>
  <c r="G19" i="2"/>
  <c r="E28" i="2"/>
  <c r="I28" i="2"/>
  <c r="G28" i="2"/>
  <c r="G36" i="1"/>
  <c r="G37" i="1" s="1"/>
  <c r="C36" i="1"/>
  <c r="I31" i="2" l="1"/>
  <c r="H32" i="2"/>
  <c r="G11" i="2"/>
  <c r="C37" i="1"/>
  <c r="D37" i="1" s="1"/>
  <c r="D36" i="1"/>
  <c r="G31" i="2"/>
  <c r="E11" i="2"/>
  <c r="I11" i="2"/>
  <c r="E36" i="1"/>
  <c r="F36" i="1" s="1"/>
  <c r="I32" i="2" l="1"/>
  <c r="E32" i="2"/>
  <c r="G32" i="2"/>
  <c r="E37" i="1"/>
  <c r="F37" i="1" s="1"/>
  <c r="M43" i="5" l="1"/>
  <c r="R43" i="5"/>
  <c r="O43" i="5" s="1"/>
  <c r="W43" i="5"/>
  <c r="T43" i="5" s="1"/>
  <c r="AB43" i="5"/>
  <c r="AG26" i="5"/>
  <c r="AF26" i="5" s="1"/>
  <c r="AL26" i="5"/>
  <c r="AI26" i="5" s="1"/>
  <c r="AQ26" i="5"/>
  <c r="AN26" i="5" s="1"/>
  <c r="AV26" i="5"/>
  <c r="AS26" i="5" s="1"/>
  <c r="BA26" i="5"/>
  <c r="AZ26" i="5" s="1"/>
  <c r="BF26" i="5"/>
  <c r="BK26" i="5"/>
  <c r="BP26" i="5"/>
  <c r="BM26" i="5" s="1"/>
  <c r="M44" i="5"/>
  <c r="R44" i="5"/>
  <c r="O44" i="5" s="1"/>
  <c r="W44" i="5"/>
  <c r="T44" i="5" s="1"/>
  <c r="AB44" i="5"/>
  <c r="AG27" i="5"/>
  <c r="AD27" i="5" s="1"/>
  <c r="AL27" i="5"/>
  <c r="AK27" i="5" s="1"/>
  <c r="AQ27" i="5"/>
  <c r="AN27" i="5" s="1"/>
  <c r="AV27" i="5"/>
  <c r="AU27" i="5" s="1"/>
  <c r="BA27" i="5"/>
  <c r="AX27" i="5" s="1"/>
  <c r="BF27" i="5"/>
  <c r="BK27" i="5"/>
  <c r="BP27" i="5"/>
  <c r="Y44" i="5" l="1"/>
  <c r="Y43" i="5"/>
  <c r="BH26" i="5"/>
  <c r="BH27" i="5"/>
  <c r="BC26" i="5"/>
  <c r="BC27" i="5"/>
  <c r="AX26" i="5"/>
  <c r="V44" i="5"/>
  <c r="AI27" i="5"/>
  <c r="BJ27" i="5"/>
  <c r="BE27" i="5"/>
  <c r="Q44" i="5"/>
  <c r="J44" i="5"/>
  <c r="AP27" i="5"/>
  <c r="L43" i="5"/>
  <c r="AD26" i="5"/>
  <c r="J43" i="5"/>
  <c r="BO26" i="5"/>
  <c r="AU26" i="5"/>
  <c r="AA43" i="5"/>
  <c r="AA44" i="5"/>
  <c r="BE26" i="5"/>
  <c r="AK26" i="5"/>
  <c r="Q43" i="5"/>
  <c r="BM27" i="5"/>
  <c r="AZ27" i="5"/>
  <c r="AS27" i="5"/>
  <c r="AF27" i="5"/>
  <c r="L44" i="5"/>
  <c r="BJ26" i="5"/>
  <c r="AP26" i="5"/>
  <c r="V43" i="5"/>
  <c r="BO27" i="5"/>
  <c r="BO8" i="1" l="1"/>
  <c r="BN8" i="1" l="1"/>
  <c r="BL8" i="1"/>
  <c r="BP5" i="5"/>
  <c r="CB25" i="2"/>
  <c r="AF25" i="2"/>
  <c r="AL25" i="2"/>
  <c r="AR25" i="2"/>
  <c r="AX25" i="2"/>
  <c r="BD25" i="2"/>
  <c r="BJ25" i="2"/>
  <c r="BP25" i="2"/>
  <c r="BV25" i="2"/>
  <c r="Z25" i="2"/>
  <c r="T25" i="2"/>
  <c r="N25" i="2"/>
  <c r="N26" i="2"/>
  <c r="T26" i="2"/>
  <c r="Z26" i="2"/>
  <c r="AF26" i="2"/>
  <c r="AL26" i="2"/>
  <c r="AR26" i="2"/>
  <c r="AX26" i="2"/>
  <c r="BD26" i="2"/>
  <c r="BA26" i="2" s="1"/>
  <c r="BJ26" i="2"/>
  <c r="BG26" i="2" s="1"/>
  <c r="BP26" i="2"/>
  <c r="BV26" i="2"/>
  <c r="CB26" i="2"/>
  <c r="AU26" i="2" l="1"/>
  <c r="CD26" i="2"/>
  <c r="CF26" i="2"/>
  <c r="AU25" i="2"/>
  <c r="CF25" i="2"/>
  <c r="CD25" i="2"/>
  <c r="AO26" i="2"/>
  <c r="AA25" i="2"/>
  <c r="AE26" i="2"/>
  <c r="AC26" i="2"/>
  <c r="W26" i="2"/>
  <c r="Y26" i="2"/>
  <c r="BY26" i="2"/>
  <c r="CA26" i="2"/>
  <c r="AG25" i="2"/>
  <c r="AC25" i="2"/>
  <c r="AE25" i="2"/>
  <c r="BK25" i="2"/>
  <c r="BG25" i="2"/>
  <c r="AS25" i="2"/>
  <c r="AO25" i="2"/>
  <c r="BY25" i="2"/>
  <c r="CA25" i="2"/>
  <c r="BE25" i="2"/>
  <c r="BA25" i="2"/>
  <c r="Q26" i="2"/>
  <c r="S26" i="2"/>
  <c r="AM25" i="2"/>
  <c r="AI25" i="2"/>
  <c r="AK25" i="2"/>
  <c r="BS26" i="2"/>
  <c r="BU26" i="2"/>
  <c r="BM26" i="2"/>
  <c r="BO26" i="2"/>
  <c r="BQ25" i="2"/>
  <c r="BM25" i="2"/>
  <c r="BO25" i="2"/>
  <c r="W25" i="2"/>
  <c r="Y25" i="2"/>
  <c r="AK26" i="2"/>
  <c r="AI26" i="2"/>
  <c r="AY25" i="2"/>
  <c r="K26" i="2"/>
  <c r="M26" i="2"/>
  <c r="O25" i="2"/>
  <c r="M25" i="2"/>
  <c r="K25" i="2"/>
  <c r="U25" i="2"/>
  <c r="S25" i="2"/>
  <c r="Q25" i="2"/>
  <c r="BW25" i="2"/>
  <c r="BS25" i="2"/>
  <c r="BU25" i="2"/>
  <c r="CC25" i="2"/>
  <c r="BW26" i="2"/>
  <c r="AY26" i="2"/>
  <c r="BK26" i="2"/>
  <c r="AM26" i="2"/>
  <c r="AA26" i="2"/>
  <c r="O26" i="2"/>
  <c r="AG26" i="2"/>
  <c r="U26" i="2"/>
  <c r="BM5" i="5"/>
  <c r="BO5" i="5"/>
  <c r="CC26" i="2"/>
  <c r="BQ26" i="2"/>
  <c r="BE26" i="2"/>
  <c r="AS26" i="2"/>
  <c r="BI26" i="2"/>
  <c r="BC26" i="2"/>
  <c r="AW26" i="2"/>
  <c r="AQ26" i="2"/>
  <c r="CG25" i="2" l="1"/>
  <c r="CE25" i="2"/>
  <c r="CE26" i="2"/>
  <c r="CG26" i="2"/>
  <c r="M8" i="5"/>
  <c r="R8" i="5"/>
  <c r="W8" i="5"/>
  <c r="AB8" i="5"/>
  <c r="AG5" i="5"/>
  <c r="AD5" i="5" s="1"/>
  <c r="AL5" i="5"/>
  <c r="AK5" i="5" s="1"/>
  <c r="AQ5" i="5"/>
  <c r="AP5" i="5" s="1"/>
  <c r="AV5" i="5"/>
  <c r="AS5" i="5" s="1"/>
  <c r="BF5" i="5"/>
  <c r="BA5" i="5"/>
  <c r="AX5" i="5" s="1"/>
  <c r="BK5" i="5"/>
  <c r="BK4" i="5"/>
  <c r="BV21" i="2"/>
  <c r="BV22" i="2"/>
  <c r="BV23" i="2"/>
  <c r="BV24" i="2"/>
  <c r="BT11" i="2"/>
  <c r="BT32" i="2" s="1"/>
  <c r="BR11" i="2"/>
  <c r="BR32" i="2" s="1"/>
  <c r="BE5" i="5" l="1"/>
  <c r="BS23" i="2"/>
  <c r="BU23" i="2"/>
  <c r="BS21" i="2"/>
  <c r="BU21" i="2"/>
  <c r="AU5" i="5"/>
  <c r="BS24" i="2"/>
  <c r="BU24" i="2"/>
  <c r="BS22" i="2"/>
  <c r="BU22" i="2"/>
  <c r="V8" i="5"/>
  <c r="T8" i="5"/>
  <c r="Q8" i="5"/>
  <c r="O8" i="5"/>
  <c r="AA8" i="5"/>
  <c r="Y8" i="5"/>
  <c r="L8" i="5"/>
  <c r="J8" i="5"/>
  <c r="AN5" i="5"/>
  <c r="BC5" i="5"/>
  <c r="BH5" i="5"/>
  <c r="BJ5" i="5"/>
  <c r="AF5" i="5"/>
  <c r="AI5" i="5"/>
  <c r="AZ5" i="5"/>
  <c r="BH4" i="5"/>
  <c r="BJ4" i="5"/>
  <c r="BE24" i="5" l="1"/>
  <c r="BE23" i="5"/>
  <c r="BC23" i="5"/>
  <c r="BC24" i="5"/>
  <c r="AU4" i="1" l="1"/>
  <c r="AR4" i="1" l="1"/>
  <c r="AT4" i="1"/>
  <c r="AK15" i="1"/>
  <c r="AJ15" i="1" l="1"/>
  <c r="AH15" i="1"/>
  <c r="AR21" i="2"/>
  <c r="AQ21" i="2" l="1"/>
  <c r="AO21" i="2"/>
  <c r="AF5" i="1"/>
  <c r="AC5" i="1" l="1"/>
  <c r="AE5" i="1"/>
  <c r="BP43" i="5"/>
  <c r="BK43" i="5"/>
  <c r="BF43" i="5"/>
  <c r="BA43" i="5"/>
  <c r="AV43" i="5"/>
  <c r="AQ43" i="5"/>
  <c r="AL43" i="5"/>
  <c r="AG43" i="5"/>
  <c r="AD43" i="5" s="1"/>
  <c r="AB34" i="5"/>
  <c r="W34" i="5"/>
  <c r="R34" i="5"/>
  <c r="M34" i="5"/>
  <c r="L34" i="5" l="1"/>
  <c r="J34" i="5"/>
  <c r="O34" i="5"/>
  <c r="Q34" i="5"/>
  <c r="T34" i="5"/>
  <c r="V34" i="5"/>
  <c r="AA34" i="5"/>
  <c r="Y34" i="5"/>
  <c r="AU43" i="5"/>
  <c r="AS43" i="5"/>
  <c r="AI43" i="5"/>
  <c r="AK43" i="5"/>
  <c r="AN43" i="5"/>
  <c r="AP43" i="5"/>
  <c r="AZ43" i="5"/>
  <c r="AX43" i="5"/>
  <c r="BE43" i="5"/>
  <c r="BC43" i="5"/>
  <c r="BM43" i="5"/>
  <c r="BO43" i="5"/>
  <c r="BJ43" i="5"/>
  <c r="BH43" i="5"/>
  <c r="AF43" i="5"/>
  <c r="BK11" i="5" l="1"/>
  <c r="BK12" i="5"/>
  <c r="BK13" i="5"/>
  <c r="BK14" i="5"/>
  <c r="BK15" i="5"/>
  <c r="BK16" i="5"/>
  <c r="BK17" i="5"/>
  <c r="BK18" i="5"/>
  <c r="BK19" i="5"/>
  <c r="BK20" i="5"/>
  <c r="BK21" i="5"/>
  <c r="BK22" i="5"/>
  <c r="BK23" i="5"/>
  <c r="BK24" i="5"/>
  <c r="BK25" i="5"/>
  <c r="BK28" i="5"/>
  <c r="BK29" i="5"/>
  <c r="BK30" i="5"/>
  <c r="BK31" i="5"/>
  <c r="BK32" i="5"/>
  <c r="BK33" i="5"/>
  <c r="BK34" i="5"/>
  <c r="BK35" i="5"/>
  <c r="BK36" i="5"/>
  <c r="BK37" i="5"/>
  <c r="BK38" i="5"/>
  <c r="BK39" i="5"/>
  <c r="BK40" i="5"/>
  <c r="BK41" i="5"/>
  <c r="BK42" i="5"/>
  <c r="BK44" i="5"/>
  <c r="BK45" i="5"/>
  <c r="BH39" i="5" l="1"/>
  <c r="BJ39" i="5"/>
  <c r="BH31" i="5"/>
  <c r="BJ31" i="5"/>
  <c r="BJ25" i="5"/>
  <c r="BH25" i="5"/>
  <c r="BH45" i="5"/>
  <c r="BJ45" i="5"/>
  <c r="BJ40" i="5"/>
  <c r="BH40" i="5"/>
  <c r="BJ36" i="5"/>
  <c r="BH36" i="5"/>
  <c r="BJ32" i="5"/>
  <c r="BH32" i="5"/>
  <c r="BJ28" i="5"/>
  <c r="BH28" i="5"/>
  <c r="BJ22" i="5"/>
  <c r="BH22" i="5"/>
  <c r="BJ18" i="5"/>
  <c r="BH18" i="5"/>
  <c r="BJ14" i="5"/>
  <c r="BH14" i="5"/>
  <c r="BJ44" i="5"/>
  <c r="BH44" i="5"/>
  <c r="BJ35" i="5"/>
  <c r="BH35" i="5"/>
  <c r="BH21" i="5"/>
  <c r="BJ21" i="5"/>
  <c r="BJ17" i="5"/>
  <c r="BH17" i="5"/>
  <c r="BH13" i="5"/>
  <c r="BJ13" i="5"/>
  <c r="BJ42" i="5"/>
  <c r="BH42" i="5"/>
  <c r="BJ38" i="5"/>
  <c r="BH38" i="5"/>
  <c r="BJ34" i="5"/>
  <c r="BH34" i="5"/>
  <c r="BJ30" i="5"/>
  <c r="BH30" i="5"/>
  <c r="BJ24" i="5"/>
  <c r="BH24" i="5"/>
  <c r="BJ20" i="5"/>
  <c r="BH20" i="5"/>
  <c r="BJ16" i="5"/>
  <c r="BH16" i="5"/>
  <c r="BJ12" i="5"/>
  <c r="BH12" i="5"/>
  <c r="BH41" i="5"/>
  <c r="BJ41" i="5"/>
  <c r="BH37" i="5"/>
  <c r="BJ37" i="5"/>
  <c r="BH33" i="5"/>
  <c r="BJ33" i="5"/>
  <c r="BH29" i="5"/>
  <c r="BJ29" i="5"/>
  <c r="BH23" i="5"/>
  <c r="BJ23" i="5"/>
  <c r="BH19" i="5"/>
  <c r="BJ19" i="5"/>
  <c r="BH15" i="5"/>
  <c r="BJ15" i="5"/>
  <c r="BH11" i="5"/>
  <c r="BJ11" i="5"/>
  <c r="M29" i="5"/>
  <c r="R29" i="5"/>
  <c r="W29" i="5"/>
  <c r="AB29" i="5"/>
  <c r="AG32" i="5"/>
  <c r="AD32" i="5" s="1"/>
  <c r="AL32" i="5"/>
  <c r="AQ32" i="5"/>
  <c r="AV32" i="5"/>
  <c r="BA32" i="5"/>
  <c r="BF32" i="5"/>
  <c r="BP32" i="5"/>
  <c r="AU32" i="5" l="1"/>
  <c r="AS32" i="5"/>
  <c r="Y29" i="5"/>
  <c r="AA29" i="5"/>
  <c r="T29" i="5"/>
  <c r="V29" i="5"/>
  <c r="O29" i="5"/>
  <c r="Q29" i="5"/>
  <c r="J29" i="5"/>
  <c r="L29" i="5"/>
  <c r="AI32" i="5"/>
  <c r="AK32" i="5"/>
  <c r="AN32" i="5"/>
  <c r="AP32" i="5"/>
  <c r="AX32" i="5"/>
  <c r="AZ32" i="5"/>
  <c r="BE32" i="5"/>
  <c r="BC32" i="5"/>
  <c r="BM32" i="5"/>
  <c r="BO32" i="5"/>
  <c r="AF32" i="5"/>
  <c r="Q4" i="1"/>
  <c r="V4" i="1"/>
  <c r="AA4" i="1"/>
  <c r="AF4" i="1"/>
  <c r="AK4" i="1"/>
  <c r="AP4" i="1"/>
  <c r="AZ4" i="1"/>
  <c r="BE4" i="1"/>
  <c r="BJ4" i="1"/>
  <c r="BO4" i="1"/>
  <c r="Q5" i="1"/>
  <c r="V5" i="1"/>
  <c r="AA5" i="1"/>
  <c r="AK5" i="1"/>
  <c r="AP5" i="1"/>
  <c r="AU5" i="1"/>
  <c r="AT5" i="1" s="1"/>
  <c r="AZ5" i="1"/>
  <c r="BE5" i="1"/>
  <c r="BJ5" i="1"/>
  <c r="BO5" i="1"/>
  <c r="Q6" i="1"/>
  <c r="AF6" i="1"/>
  <c r="AK6" i="1"/>
  <c r="AP6" i="1"/>
  <c r="AU6" i="1"/>
  <c r="AT6" i="1" s="1"/>
  <c r="AZ6" i="1"/>
  <c r="BE6" i="1"/>
  <c r="BJ6" i="1"/>
  <c r="BO6" i="1"/>
  <c r="Q7" i="1"/>
  <c r="V7" i="1"/>
  <c r="AA7" i="1"/>
  <c r="AF7" i="1"/>
  <c r="AK7" i="1"/>
  <c r="AP7" i="1"/>
  <c r="AU7" i="1"/>
  <c r="AT7" i="1" s="1"/>
  <c r="AZ7" i="1"/>
  <c r="BE7" i="1"/>
  <c r="BJ7" i="1"/>
  <c r="BO7" i="1"/>
  <c r="Q8" i="1"/>
  <c r="V8" i="1"/>
  <c r="AA8" i="1"/>
  <c r="AF8" i="1"/>
  <c r="AK8" i="1"/>
  <c r="AP8" i="1"/>
  <c r="AU8" i="1"/>
  <c r="AT8" i="1" s="1"/>
  <c r="AZ8" i="1"/>
  <c r="BE8" i="1"/>
  <c r="BJ8" i="1"/>
  <c r="Q9" i="1"/>
  <c r="V9" i="1"/>
  <c r="AA9" i="1"/>
  <c r="AF9" i="1"/>
  <c r="AK9" i="1"/>
  <c r="AP9" i="1"/>
  <c r="AU9" i="1"/>
  <c r="AT9" i="1" s="1"/>
  <c r="AZ9" i="1"/>
  <c r="BE9" i="1"/>
  <c r="BJ9" i="1"/>
  <c r="BO9" i="1"/>
  <c r="Q10" i="1"/>
  <c r="V10" i="1"/>
  <c r="AA10" i="1"/>
  <c r="AF10" i="1"/>
  <c r="AK10" i="1"/>
  <c r="AP10" i="1"/>
  <c r="AU10" i="1"/>
  <c r="AT10" i="1" s="1"/>
  <c r="AZ10" i="1"/>
  <c r="BE10" i="1"/>
  <c r="BJ10" i="1"/>
  <c r="BO10" i="1"/>
  <c r="Q11" i="1"/>
  <c r="V11" i="1"/>
  <c r="AA11" i="1"/>
  <c r="AF11" i="1"/>
  <c r="AK11" i="1"/>
  <c r="AP11" i="1"/>
  <c r="AU11" i="1"/>
  <c r="AT11" i="1" s="1"/>
  <c r="AZ11" i="1"/>
  <c r="BE11" i="1"/>
  <c r="BJ11" i="1"/>
  <c r="BO11" i="1"/>
  <c r="Q12" i="1"/>
  <c r="V12" i="1"/>
  <c r="AA12" i="1"/>
  <c r="AF12" i="1"/>
  <c r="AK12" i="1"/>
  <c r="AP12" i="1"/>
  <c r="AU12" i="1"/>
  <c r="AT12" i="1" s="1"/>
  <c r="AZ12" i="1"/>
  <c r="BE12" i="1"/>
  <c r="BJ12" i="1"/>
  <c r="BO12" i="1"/>
  <c r="Q13" i="1"/>
  <c r="V13" i="1"/>
  <c r="AA13" i="1"/>
  <c r="AF13" i="1"/>
  <c r="AK13" i="1"/>
  <c r="AP13" i="1"/>
  <c r="AU13" i="1"/>
  <c r="AT13" i="1" s="1"/>
  <c r="AZ13" i="1"/>
  <c r="BE13" i="1"/>
  <c r="BJ13" i="1"/>
  <c r="BO13" i="1"/>
  <c r="M14" i="1"/>
  <c r="O14" i="1"/>
  <c r="R14" i="1"/>
  <c r="T14" i="1"/>
  <c r="W14" i="1"/>
  <c r="Y14" i="1"/>
  <c r="AB14" i="1"/>
  <c r="AD14" i="1"/>
  <c r="AG14" i="1"/>
  <c r="AI14" i="1"/>
  <c r="AL14" i="1"/>
  <c r="AN14" i="1"/>
  <c r="AQ14" i="1"/>
  <c r="AS14" i="1"/>
  <c r="AV14" i="1"/>
  <c r="AX14" i="1"/>
  <c r="BA14" i="1"/>
  <c r="BC14" i="1"/>
  <c r="BF14" i="1"/>
  <c r="BH14" i="1"/>
  <c r="BK14" i="1"/>
  <c r="BM14" i="1"/>
  <c r="Q15" i="1"/>
  <c r="V15" i="1"/>
  <c r="AA15" i="1"/>
  <c r="AF15" i="1"/>
  <c r="AP15" i="1"/>
  <c r="AU15" i="1"/>
  <c r="AT15" i="1" s="1"/>
  <c r="AZ15" i="1"/>
  <c r="BE15" i="1"/>
  <c r="BJ15" i="1"/>
  <c r="BO15" i="1"/>
  <c r="Q16" i="1"/>
  <c r="V16" i="1"/>
  <c r="AA16" i="1"/>
  <c r="AF16" i="1"/>
  <c r="AK16" i="1"/>
  <c r="AP16" i="1"/>
  <c r="AU16" i="1"/>
  <c r="AT16" i="1" s="1"/>
  <c r="AZ16" i="1"/>
  <c r="BE16" i="1"/>
  <c r="BJ16" i="1"/>
  <c r="BO16" i="1"/>
  <c r="Q17" i="1"/>
  <c r="V17" i="1"/>
  <c r="AA17" i="1"/>
  <c r="AF17" i="1"/>
  <c r="AK17" i="1"/>
  <c r="AP17" i="1"/>
  <c r="AU17" i="1"/>
  <c r="AT17" i="1" s="1"/>
  <c r="AZ17" i="1"/>
  <c r="BE17" i="1"/>
  <c r="BJ17" i="1"/>
  <c r="BO17" i="1"/>
  <c r="Q18" i="1"/>
  <c r="V18" i="1"/>
  <c r="AA18" i="1"/>
  <c r="AF18" i="1"/>
  <c r="AK18" i="1"/>
  <c r="AP18" i="1"/>
  <c r="AU18" i="1"/>
  <c r="AT18" i="1" s="1"/>
  <c r="AZ18" i="1"/>
  <c r="BE18" i="1"/>
  <c r="BJ18" i="1"/>
  <c r="BO18" i="1"/>
  <c r="Q19" i="1"/>
  <c r="V19" i="1"/>
  <c r="AA19" i="1"/>
  <c r="AF19" i="1"/>
  <c r="AK19" i="1"/>
  <c r="AP19" i="1"/>
  <c r="AU19" i="1"/>
  <c r="AT19" i="1" s="1"/>
  <c r="AZ19" i="1"/>
  <c r="BE19" i="1"/>
  <c r="BJ19" i="1"/>
  <c r="BO19" i="1"/>
  <c r="Q20" i="1"/>
  <c r="V20" i="1"/>
  <c r="AA20" i="1"/>
  <c r="AF20" i="1"/>
  <c r="AK20" i="1"/>
  <c r="AP20" i="1"/>
  <c r="AU20" i="1"/>
  <c r="AT20" i="1" s="1"/>
  <c r="AZ20" i="1"/>
  <c r="BE20" i="1"/>
  <c r="BJ20" i="1"/>
  <c r="BO20" i="1"/>
  <c r="Q21" i="1"/>
  <c r="V21" i="1"/>
  <c r="AA21" i="1"/>
  <c r="AF21" i="1"/>
  <c r="AK21" i="1"/>
  <c r="AP21" i="1"/>
  <c r="AU21" i="1"/>
  <c r="AT21" i="1" s="1"/>
  <c r="AZ21" i="1"/>
  <c r="BE21" i="1"/>
  <c r="BJ21" i="1"/>
  <c r="BO21" i="1"/>
  <c r="M22" i="1"/>
  <c r="O22" i="1"/>
  <c r="R22" i="1"/>
  <c r="T22" i="1"/>
  <c r="W22" i="1"/>
  <c r="Y22" i="1"/>
  <c r="AB22" i="1"/>
  <c r="AD22" i="1"/>
  <c r="AG22" i="1"/>
  <c r="AI22" i="1"/>
  <c r="AL22" i="1"/>
  <c r="AN22" i="1"/>
  <c r="AQ22" i="1"/>
  <c r="AS22" i="1"/>
  <c r="AV22" i="1"/>
  <c r="AX22" i="1"/>
  <c r="BA22" i="1"/>
  <c r="BC22" i="1"/>
  <c r="BF22" i="1"/>
  <c r="BH22" i="1"/>
  <c r="BK22" i="1"/>
  <c r="BM22" i="1"/>
  <c r="Q24" i="1"/>
  <c r="V24" i="1"/>
  <c r="AA24" i="1"/>
  <c r="AF24" i="1"/>
  <c r="AK24" i="1"/>
  <c r="AP24" i="1"/>
  <c r="AU24" i="1"/>
  <c r="AT24" i="1" s="1"/>
  <c r="AZ24" i="1"/>
  <c r="BE24" i="1"/>
  <c r="BJ24" i="1"/>
  <c r="BO24" i="1"/>
  <c r="M25" i="1"/>
  <c r="O25" i="1"/>
  <c r="R25" i="1"/>
  <c r="T25" i="1"/>
  <c r="W25" i="1"/>
  <c r="Y25" i="1"/>
  <c r="AB25" i="1"/>
  <c r="AD25" i="1"/>
  <c r="AG25" i="1"/>
  <c r="AI25" i="1"/>
  <c r="AL25" i="1"/>
  <c r="AN25" i="1"/>
  <c r="AQ25" i="1"/>
  <c r="AS25" i="1"/>
  <c r="AV25" i="1"/>
  <c r="AX25" i="1"/>
  <c r="BA25" i="1"/>
  <c r="BC25" i="1"/>
  <c r="BF25" i="1"/>
  <c r="BH25" i="1"/>
  <c r="BK25" i="1"/>
  <c r="BM25" i="1"/>
  <c r="Q26" i="1"/>
  <c r="V26" i="1"/>
  <c r="AA26" i="1"/>
  <c r="AF26" i="1"/>
  <c r="AK26" i="1"/>
  <c r="AP26" i="1"/>
  <c r="AU26" i="1"/>
  <c r="AT26" i="1" s="1"/>
  <c r="AZ26" i="1"/>
  <c r="BE26" i="1"/>
  <c r="BJ26" i="1"/>
  <c r="BO26" i="1"/>
  <c r="Q27" i="1"/>
  <c r="V27" i="1"/>
  <c r="AA27" i="1"/>
  <c r="AF27" i="1"/>
  <c r="AK27" i="1"/>
  <c r="AP27" i="1"/>
  <c r="AU27" i="1"/>
  <c r="AT27" i="1" s="1"/>
  <c r="AZ27" i="1"/>
  <c r="BE27" i="1"/>
  <c r="BJ27" i="1"/>
  <c r="BO27" i="1"/>
  <c r="Q28" i="1"/>
  <c r="V28" i="1"/>
  <c r="AA28" i="1"/>
  <c r="AF28" i="1"/>
  <c r="AK28" i="1"/>
  <c r="AP28" i="1"/>
  <c r="AU28" i="1"/>
  <c r="AT28" i="1" s="1"/>
  <c r="AZ28" i="1"/>
  <c r="BE28" i="1"/>
  <c r="BJ28" i="1"/>
  <c r="BO28" i="1"/>
  <c r="Q29" i="1"/>
  <c r="V29" i="1"/>
  <c r="AA29" i="1"/>
  <c r="AF29" i="1"/>
  <c r="AK29" i="1"/>
  <c r="AP29" i="1"/>
  <c r="AU29" i="1"/>
  <c r="AT29" i="1" s="1"/>
  <c r="AZ29" i="1"/>
  <c r="BE29" i="1"/>
  <c r="BJ29" i="1"/>
  <c r="BO29" i="1"/>
  <c r="M30" i="1"/>
  <c r="O30" i="1"/>
  <c r="R30" i="1"/>
  <c r="T30" i="1"/>
  <c r="W30" i="1"/>
  <c r="Y30" i="1"/>
  <c r="AB30" i="1"/>
  <c r="AD30" i="1"/>
  <c r="AG30" i="1"/>
  <c r="AI30" i="1"/>
  <c r="AL30" i="1"/>
  <c r="AN30" i="1"/>
  <c r="AQ30" i="1"/>
  <c r="AS30" i="1"/>
  <c r="AV30" i="1"/>
  <c r="AX30" i="1"/>
  <c r="BA30" i="1"/>
  <c r="BC30" i="1"/>
  <c r="BF30" i="1"/>
  <c r="BH30" i="1"/>
  <c r="BK30" i="1"/>
  <c r="BM30" i="1"/>
  <c r="Q31" i="1"/>
  <c r="V31" i="1"/>
  <c r="AA31" i="1"/>
  <c r="AF31" i="1"/>
  <c r="AK31" i="1"/>
  <c r="AP31" i="1"/>
  <c r="AU31" i="1"/>
  <c r="AT31" i="1" s="1"/>
  <c r="AZ31" i="1"/>
  <c r="BE31" i="1"/>
  <c r="BJ31" i="1"/>
  <c r="BO31" i="1"/>
  <c r="Q32" i="1"/>
  <c r="V32" i="1"/>
  <c r="AA32" i="1"/>
  <c r="AF32" i="1"/>
  <c r="AK32" i="1"/>
  <c r="AP32" i="1"/>
  <c r="AU32" i="1"/>
  <c r="AT32" i="1" s="1"/>
  <c r="AZ32" i="1"/>
  <c r="BE32" i="1"/>
  <c r="BJ32" i="1"/>
  <c r="BO32" i="1"/>
  <c r="Q33" i="1"/>
  <c r="V33" i="1"/>
  <c r="AA33" i="1"/>
  <c r="AF33" i="1"/>
  <c r="AK33" i="1"/>
  <c r="AP33" i="1"/>
  <c r="AU33" i="1"/>
  <c r="AT33" i="1" s="1"/>
  <c r="AZ33" i="1"/>
  <c r="BE33" i="1"/>
  <c r="BJ33" i="1"/>
  <c r="BO33" i="1"/>
  <c r="Q34" i="1"/>
  <c r="V34" i="1"/>
  <c r="AA34" i="1"/>
  <c r="AF34" i="1"/>
  <c r="AK34" i="1"/>
  <c r="AP34" i="1"/>
  <c r="AU34" i="1"/>
  <c r="AT34" i="1" s="1"/>
  <c r="AZ34" i="1"/>
  <c r="BE34" i="1"/>
  <c r="BJ34" i="1"/>
  <c r="BO34" i="1"/>
  <c r="M35" i="1"/>
  <c r="O35" i="1"/>
  <c r="R35" i="1"/>
  <c r="T35" i="1"/>
  <c r="W35" i="1"/>
  <c r="Y35" i="1"/>
  <c r="AB35" i="1"/>
  <c r="AD35" i="1"/>
  <c r="AG35" i="1"/>
  <c r="AI35" i="1"/>
  <c r="AL35" i="1"/>
  <c r="AN35" i="1"/>
  <c r="AQ35" i="1"/>
  <c r="AS35" i="1"/>
  <c r="AV35" i="1"/>
  <c r="AX35" i="1"/>
  <c r="BA35" i="1"/>
  <c r="BC35" i="1"/>
  <c r="BF35" i="1"/>
  <c r="BH35" i="1"/>
  <c r="BK35" i="1"/>
  <c r="BM35" i="1"/>
  <c r="BP34" i="1" l="1"/>
  <c r="BP24" i="1"/>
  <c r="BP5" i="1"/>
  <c r="BP26" i="1"/>
  <c r="BP15" i="1"/>
  <c r="BP6" i="1"/>
  <c r="BP27" i="1"/>
  <c r="BP16" i="1"/>
  <c r="BP7" i="1"/>
  <c r="BP28" i="1"/>
  <c r="BP17" i="1"/>
  <c r="BP8" i="1"/>
  <c r="BP29" i="1"/>
  <c r="BP18" i="1"/>
  <c r="BP19" i="1"/>
  <c r="BP9" i="1"/>
  <c r="BP20" i="1"/>
  <c r="BP10" i="1"/>
  <c r="BP31" i="1"/>
  <c r="BP21" i="1"/>
  <c r="BP11" i="1"/>
  <c r="BP4" i="1"/>
  <c r="BP32" i="1"/>
  <c r="BP12" i="1"/>
  <c r="BP33" i="1"/>
  <c r="BP13" i="1"/>
  <c r="P15" i="1"/>
  <c r="N15" i="1"/>
  <c r="AY11" i="1"/>
  <c r="AW11" i="1"/>
  <c r="BN4" i="1"/>
  <c r="BL4" i="1"/>
  <c r="AY32" i="1"/>
  <c r="AW32" i="1"/>
  <c r="X28" i="1"/>
  <c r="Z28" i="1"/>
  <c r="X17" i="1"/>
  <c r="Z17" i="1"/>
  <c r="BD13" i="1"/>
  <c r="BB13" i="1"/>
  <c r="Z8" i="1"/>
  <c r="X8" i="1"/>
  <c r="U34" i="1"/>
  <c r="S34" i="1"/>
  <c r="N33" i="1"/>
  <c r="P33" i="1"/>
  <c r="BL31" i="1"/>
  <c r="BN31" i="1"/>
  <c r="AY29" i="1"/>
  <c r="AW29" i="1"/>
  <c r="AM27" i="1"/>
  <c r="AO27" i="1"/>
  <c r="AJ26" i="1"/>
  <c r="AH26" i="1"/>
  <c r="S24" i="1"/>
  <c r="U24" i="1"/>
  <c r="BN21" i="1"/>
  <c r="BL21" i="1"/>
  <c r="BG20" i="1"/>
  <c r="BI20" i="1"/>
  <c r="BB19" i="1"/>
  <c r="BD19" i="1"/>
  <c r="AW18" i="1"/>
  <c r="AY18" i="1"/>
  <c r="AO16" i="1"/>
  <c r="AM16" i="1"/>
  <c r="AC15" i="1"/>
  <c r="AE15" i="1"/>
  <c r="N13" i="1"/>
  <c r="P13" i="1"/>
  <c r="BL11" i="1"/>
  <c r="BN11" i="1"/>
  <c r="BI10" i="1"/>
  <c r="BG10" i="1"/>
  <c r="BD9" i="1"/>
  <c r="BB9" i="1"/>
  <c r="AO7" i="1"/>
  <c r="AM7" i="1"/>
  <c r="AH6" i="1"/>
  <c r="AJ6" i="1"/>
  <c r="Z5" i="1"/>
  <c r="X5" i="1"/>
  <c r="N4" i="1"/>
  <c r="P4" i="1"/>
  <c r="P34" i="1"/>
  <c r="N34" i="1"/>
  <c r="P24" i="1"/>
  <c r="N24" i="1"/>
  <c r="BG21" i="1"/>
  <c r="BI21" i="1"/>
  <c r="BB20" i="1"/>
  <c r="BD20" i="1"/>
  <c r="AW19" i="1"/>
  <c r="AY19" i="1"/>
  <c r="AM17" i="1"/>
  <c r="AO17" i="1"/>
  <c r="AJ16" i="1"/>
  <c r="AH16" i="1"/>
  <c r="X15" i="1"/>
  <c r="Z15" i="1"/>
  <c r="BN12" i="1"/>
  <c r="BL12" i="1"/>
  <c r="BI11" i="1"/>
  <c r="BG11" i="1"/>
  <c r="BB10" i="1"/>
  <c r="BD10" i="1"/>
  <c r="AW9" i="1"/>
  <c r="AY9" i="1"/>
  <c r="AO8" i="1"/>
  <c r="AM8" i="1"/>
  <c r="AH7" i="1"/>
  <c r="AJ7" i="1"/>
  <c r="AC6" i="1"/>
  <c r="AE6" i="1"/>
  <c r="U5" i="1"/>
  <c r="S5" i="1"/>
  <c r="BL33" i="1"/>
  <c r="BN33" i="1"/>
  <c r="BI32" i="1"/>
  <c r="BG32" i="1"/>
  <c r="BD31" i="1"/>
  <c r="BB31" i="1"/>
  <c r="AO29" i="1"/>
  <c r="AM29" i="1"/>
  <c r="AJ28" i="1"/>
  <c r="AH28" i="1"/>
  <c r="AE27" i="1"/>
  <c r="AC27" i="1"/>
  <c r="Z26" i="1"/>
  <c r="X26" i="1"/>
  <c r="BB21" i="1"/>
  <c r="BD21" i="1"/>
  <c r="AW20" i="1"/>
  <c r="AY20" i="1"/>
  <c r="AO18" i="1"/>
  <c r="AM18" i="1"/>
  <c r="AJ17" i="1"/>
  <c r="AH17" i="1"/>
  <c r="AC16" i="1"/>
  <c r="AE16" i="1"/>
  <c r="U15" i="1"/>
  <c r="S15" i="1"/>
  <c r="BN13" i="1"/>
  <c r="BL13" i="1"/>
  <c r="BI12" i="1"/>
  <c r="BG12" i="1"/>
  <c r="BD11" i="1"/>
  <c r="BB11" i="1"/>
  <c r="AW10" i="1"/>
  <c r="AY10" i="1"/>
  <c r="AH8" i="1"/>
  <c r="AJ8" i="1"/>
  <c r="AC7" i="1"/>
  <c r="AE7" i="1"/>
  <c r="Z6" i="1"/>
  <c r="X6" i="1"/>
  <c r="N5" i="1"/>
  <c r="P5" i="1"/>
  <c r="U6" i="1"/>
  <c r="S6" i="1"/>
  <c r="AC29" i="1"/>
  <c r="AE29" i="1"/>
  <c r="S16" i="1"/>
  <c r="U16" i="1"/>
  <c r="AW12" i="1"/>
  <c r="AY12" i="1"/>
  <c r="BB34" i="1"/>
  <c r="BD34" i="1"/>
  <c r="AY33" i="1"/>
  <c r="AW33" i="1"/>
  <c r="AO31" i="1"/>
  <c r="AM31" i="1"/>
  <c r="X29" i="1"/>
  <c r="Z29" i="1"/>
  <c r="U28" i="1"/>
  <c r="S28" i="1"/>
  <c r="P27" i="1"/>
  <c r="N27" i="1"/>
  <c r="BD24" i="1"/>
  <c r="BB24" i="1"/>
  <c r="AM21" i="1"/>
  <c r="AO21" i="1"/>
  <c r="AH20" i="1"/>
  <c r="AJ20" i="1"/>
  <c r="AC19" i="1"/>
  <c r="AE19" i="1"/>
  <c r="Z18" i="1"/>
  <c r="X18" i="1"/>
  <c r="S17" i="1"/>
  <c r="U17" i="1"/>
  <c r="N16" i="1"/>
  <c r="P16" i="1"/>
  <c r="AY13" i="1"/>
  <c r="AW13" i="1"/>
  <c r="AM11" i="1"/>
  <c r="AO11" i="1"/>
  <c r="AH10" i="1"/>
  <c r="AJ10" i="1"/>
  <c r="AC9" i="1"/>
  <c r="AE9" i="1"/>
  <c r="S8" i="1"/>
  <c r="U8" i="1"/>
  <c r="P7" i="1"/>
  <c r="N7" i="1"/>
  <c r="BN5" i="1"/>
  <c r="BL5" i="1"/>
  <c r="BD4" i="1"/>
  <c r="BB4" i="1"/>
  <c r="BL32" i="1"/>
  <c r="BN32" i="1"/>
  <c r="BG33" i="1"/>
  <c r="BI33" i="1"/>
  <c r="U26" i="1"/>
  <c r="S26" i="1"/>
  <c r="AC17" i="1"/>
  <c r="AE17" i="1"/>
  <c r="BD12" i="1"/>
  <c r="BB12" i="1"/>
  <c r="AO9" i="1"/>
  <c r="AM9" i="1"/>
  <c r="U27" i="1"/>
  <c r="S27" i="1"/>
  <c r="AY34" i="1"/>
  <c r="AW34" i="1"/>
  <c r="AM32" i="1"/>
  <c r="AO32" i="1"/>
  <c r="AJ31" i="1"/>
  <c r="AH31" i="1"/>
  <c r="S29" i="1"/>
  <c r="U29" i="1"/>
  <c r="P28" i="1"/>
  <c r="N28" i="1"/>
  <c r="BN26" i="1"/>
  <c r="BL26" i="1"/>
  <c r="AW24" i="1"/>
  <c r="AY24" i="1"/>
  <c r="AH21" i="1"/>
  <c r="AJ21" i="1"/>
  <c r="AC20" i="1"/>
  <c r="AE20" i="1"/>
  <c r="X19" i="1"/>
  <c r="Z19" i="1"/>
  <c r="S18" i="1"/>
  <c r="U18" i="1"/>
  <c r="N17" i="1"/>
  <c r="P17" i="1"/>
  <c r="BN15" i="1"/>
  <c r="BL15" i="1"/>
  <c r="AM12" i="1"/>
  <c r="AO12" i="1"/>
  <c r="AJ11" i="1"/>
  <c r="AH11" i="1"/>
  <c r="AC10" i="1"/>
  <c r="AE10" i="1"/>
  <c r="X9" i="1"/>
  <c r="Z9" i="1"/>
  <c r="P8" i="1"/>
  <c r="N8" i="1"/>
  <c r="BN6" i="1"/>
  <c r="BL6" i="1"/>
  <c r="BI5" i="1"/>
  <c r="BG5" i="1"/>
  <c r="AW4" i="1"/>
  <c r="AY4" i="1"/>
  <c r="AJ27" i="1"/>
  <c r="AH27" i="1"/>
  <c r="BD32" i="1"/>
  <c r="BB32" i="1"/>
  <c r="AO19" i="1"/>
  <c r="AM19" i="1"/>
  <c r="AM20" i="1"/>
  <c r="AO20" i="1"/>
  <c r="N6" i="1"/>
  <c r="P6" i="1"/>
  <c r="AM33" i="1"/>
  <c r="AO33" i="1"/>
  <c r="AJ32" i="1"/>
  <c r="AH32" i="1"/>
  <c r="AC31" i="1"/>
  <c r="AE31" i="1"/>
  <c r="N29" i="1"/>
  <c r="P29" i="1"/>
  <c r="BN27" i="1"/>
  <c r="BL27" i="1"/>
  <c r="BG26" i="1"/>
  <c r="BI26" i="1"/>
  <c r="AC21" i="1"/>
  <c r="AE21" i="1"/>
  <c r="Z20" i="1"/>
  <c r="X20" i="1"/>
  <c r="S19" i="1"/>
  <c r="U19" i="1"/>
  <c r="N18" i="1"/>
  <c r="P18" i="1"/>
  <c r="BL16" i="1"/>
  <c r="BN16" i="1"/>
  <c r="BI15" i="1"/>
  <c r="BG15" i="1"/>
  <c r="AO13" i="1"/>
  <c r="AM13" i="1"/>
  <c r="AJ12" i="1"/>
  <c r="AH12" i="1"/>
  <c r="AC11" i="1"/>
  <c r="AE11" i="1"/>
  <c r="X10" i="1"/>
  <c r="Z10" i="1"/>
  <c r="U9" i="1"/>
  <c r="S9" i="1"/>
  <c r="BN7" i="1"/>
  <c r="BL7" i="1"/>
  <c r="BI6" i="1"/>
  <c r="BG6" i="1"/>
  <c r="BB5" i="1"/>
  <c r="BD5" i="1"/>
  <c r="AM4" i="1"/>
  <c r="AO4" i="1"/>
  <c r="AE26" i="1"/>
  <c r="AC26" i="1"/>
  <c r="AY31" i="1"/>
  <c r="AW31" i="1"/>
  <c r="BL24" i="1"/>
  <c r="BN24" i="1"/>
  <c r="X16" i="1"/>
  <c r="Z16" i="1"/>
  <c r="AC8" i="1"/>
  <c r="AE8" i="1"/>
  <c r="BD33" i="1"/>
  <c r="BB33" i="1"/>
  <c r="BI4" i="1"/>
  <c r="BG4" i="1"/>
  <c r="AM34" i="1"/>
  <c r="AO34" i="1"/>
  <c r="AJ33" i="1"/>
  <c r="AH33" i="1"/>
  <c r="AC32" i="1"/>
  <c r="AE32" i="1"/>
  <c r="X31" i="1"/>
  <c r="Z31" i="1"/>
  <c r="BN28" i="1"/>
  <c r="BL28" i="1"/>
  <c r="BG27" i="1"/>
  <c r="BI27" i="1"/>
  <c r="BD26" i="1"/>
  <c r="BB26" i="1"/>
  <c r="AO24" i="1"/>
  <c r="AM24" i="1"/>
  <c r="Z21" i="1"/>
  <c r="X21" i="1"/>
  <c r="S20" i="1"/>
  <c r="U20" i="1"/>
  <c r="N19" i="1"/>
  <c r="P19" i="1"/>
  <c r="BL17" i="1"/>
  <c r="BN17" i="1"/>
  <c r="BI16" i="1"/>
  <c r="BG16" i="1"/>
  <c r="BD15" i="1"/>
  <c r="BB15" i="1"/>
  <c r="AJ13" i="1"/>
  <c r="AH13" i="1"/>
  <c r="AC12" i="1"/>
  <c r="AE12" i="1"/>
  <c r="X11" i="1"/>
  <c r="Z11" i="1"/>
  <c r="S10" i="1"/>
  <c r="U10" i="1"/>
  <c r="P9" i="1"/>
  <c r="N9" i="1"/>
  <c r="BI7" i="1"/>
  <c r="BG7" i="1"/>
  <c r="BB6" i="1"/>
  <c r="BD6" i="1"/>
  <c r="AW5" i="1"/>
  <c r="AY5" i="1"/>
  <c r="AJ4" i="1"/>
  <c r="AH4" i="1"/>
  <c r="AJ29" i="1"/>
  <c r="AH29" i="1"/>
  <c r="AW21" i="1"/>
  <c r="AY21" i="1"/>
  <c r="BI13" i="1"/>
  <c r="BG13" i="1"/>
  <c r="BG34" i="1"/>
  <c r="BI34" i="1"/>
  <c r="P26" i="1"/>
  <c r="N26" i="1"/>
  <c r="AH19" i="1"/>
  <c r="AJ19" i="1"/>
  <c r="AJ9" i="1"/>
  <c r="AH9" i="1"/>
  <c r="AH34" i="1"/>
  <c r="AJ34" i="1"/>
  <c r="AC33" i="1"/>
  <c r="AE33" i="1"/>
  <c r="X32" i="1"/>
  <c r="Z32" i="1"/>
  <c r="S31" i="1"/>
  <c r="U31" i="1"/>
  <c r="BN29" i="1"/>
  <c r="BL29" i="1"/>
  <c r="BG28" i="1"/>
  <c r="BI28" i="1"/>
  <c r="BB27" i="1"/>
  <c r="BD27" i="1"/>
  <c r="AW26" i="1"/>
  <c r="AY26" i="1"/>
  <c r="AJ24" i="1"/>
  <c r="AH24" i="1"/>
  <c r="S21" i="1"/>
  <c r="U21" i="1"/>
  <c r="P20" i="1"/>
  <c r="N20" i="1"/>
  <c r="BN18" i="1"/>
  <c r="BL18" i="1"/>
  <c r="BI17" i="1"/>
  <c r="BG17" i="1"/>
  <c r="BD16" i="1"/>
  <c r="BB16" i="1"/>
  <c r="AY15" i="1"/>
  <c r="AW15" i="1"/>
  <c r="AC13" i="1"/>
  <c r="AE13" i="1"/>
  <c r="X12" i="1"/>
  <c r="Z12" i="1"/>
  <c r="U11" i="1"/>
  <c r="S11" i="1"/>
  <c r="P10" i="1"/>
  <c r="N10" i="1"/>
  <c r="BI8" i="1"/>
  <c r="BG8" i="1"/>
  <c r="BB7" i="1"/>
  <c r="BD7" i="1"/>
  <c r="AW6" i="1"/>
  <c r="AY6" i="1"/>
  <c r="AE4" i="1"/>
  <c r="AC4" i="1"/>
  <c r="BG31" i="1"/>
  <c r="BI31" i="1"/>
  <c r="X27" i="1"/>
  <c r="Z27" i="1"/>
  <c r="AH18" i="1"/>
  <c r="AJ18" i="1"/>
  <c r="X7" i="1"/>
  <c r="Z7" i="1"/>
  <c r="BG24" i="1"/>
  <c r="BI24" i="1"/>
  <c r="S7" i="1"/>
  <c r="U7" i="1"/>
  <c r="AC34" i="1"/>
  <c r="AE34" i="1"/>
  <c r="X33" i="1"/>
  <c r="Z33" i="1"/>
  <c r="U32" i="1"/>
  <c r="S32" i="1"/>
  <c r="N31" i="1"/>
  <c r="P31" i="1"/>
  <c r="BI29" i="1"/>
  <c r="BG29" i="1"/>
  <c r="BD28" i="1"/>
  <c r="BB28" i="1"/>
  <c r="AY27" i="1"/>
  <c r="AW27" i="1"/>
  <c r="BB25" i="1"/>
  <c r="AC24" i="1"/>
  <c r="AE24" i="1"/>
  <c r="P21" i="1"/>
  <c r="N21" i="1"/>
  <c r="BN19" i="1"/>
  <c r="BL19" i="1"/>
  <c r="BI18" i="1"/>
  <c r="BG18" i="1"/>
  <c r="BD17" i="1"/>
  <c r="BB17" i="1"/>
  <c r="AW16" i="1"/>
  <c r="AY16" i="1"/>
  <c r="X13" i="1"/>
  <c r="Z13" i="1"/>
  <c r="U12" i="1"/>
  <c r="S12" i="1"/>
  <c r="P11" i="1"/>
  <c r="N11" i="1"/>
  <c r="BN9" i="1"/>
  <c r="BL9" i="1"/>
  <c r="BB8" i="1"/>
  <c r="BD8" i="1"/>
  <c r="AW7" i="1"/>
  <c r="AY7" i="1"/>
  <c r="AM5" i="1"/>
  <c r="AO5" i="1"/>
  <c r="X4" i="1"/>
  <c r="Z4" i="1"/>
  <c r="AM28" i="1"/>
  <c r="AO28" i="1"/>
  <c r="BN34" i="1"/>
  <c r="BL34" i="1"/>
  <c r="AC28" i="1"/>
  <c r="AE28" i="1"/>
  <c r="AC18" i="1"/>
  <c r="AE18" i="1"/>
  <c r="AO10" i="1"/>
  <c r="AM10" i="1"/>
  <c r="Z34" i="1"/>
  <c r="X34" i="1"/>
  <c r="U33" i="1"/>
  <c r="S33" i="1"/>
  <c r="N32" i="1"/>
  <c r="P32" i="1"/>
  <c r="BD29" i="1"/>
  <c r="BB29" i="1"/>
  <c r="AY28" i="1"/>
  <c r="AW28" i="1"/>
  <c r="AM26" i="1"/>
  <c r="AO26" i="1"/>
  <c r="X24" i="1"/>
  <c r="Z24" i="1"/>
  <c r="BN20" i="1"/>
  <c r="BL20" i="1"/>
  <c r="BI19" i="1"/>
  <c r="BG19" i="1"/>
  <c r="BB18" i="1"/>
  <c r="BD18" i="1"/>
  <c r="AY17" i="1"/>
  <c r="AW17" i="1"/>
  <c r="AO15" i="1"/>
  <c r="AM15" i="1"/>
  <c r="U13" i="1"/>
  <c r="S13" i="1"/>
  <c r="P12" i="1"/>
  <c r="N12" i="1"/>
  <c r="BN10" i="1"/>
  <c r="BL10" i="1"/>
  <c r="BG9" i="1"/>
  <c r="BI9" i="1"/>
  <c r="AW8" i="1"/>
  <c r="AY8" i="1"/>
  <c r="AM6" i="1"/>
  <c r="AO6" i="1"/>
  <c r="AH5" i="1"/>
  <c r="AJ5" i="1"/>
  <c r="U4" i="1"/>
  <c r="S4" i="1"/>
  <c r="AR7" i="1"/>
  <c r="AR11" i="1"/>
  <c r="AR8" i="1"/>
  <c r="AR12" i="1"/>
  <c r="AR5" i="1"/>
  <c r="AR10" i="1"/>
  <c r="AR13" i="1"/>
  <c r="AR9" i="1"/>
  <c r="AR6" i="1"/>
  <c r="AR31" i="1"/>
  <c r="AR32" i="1"/>
  <c r="AR33" i="1"/>
  <c r="AR34" i="1"/>
  <c r="AR29" i="1"/>
  <c r="AR26" i="1"/>
  <c r="AR28" i="1"/>
  <c r="AR27" i="1"/>
  <c r="AR24" i="1"/>
  <c r="AR21" i="1"/>
  <c r="AR17" i="1"/>
  <c r="AR18" i="1"/>
  <c r="AR19" i="1"/>
  <c r="AR15" i="1"/>
  <c r="AR20" i="1"/>
  <c r="AR16" i="1"/>
  <c r="O36" i="1"/>
  <c r="AX36" i="1"/>
  <c r="BA36" i="1"/>
  <c r="AD36" i="1"/>
  <c r="BC23" i="1"/>
  <c r="BC37" i="1" s="1"/>
  <c r="BO30" i="1"/>
  <c r="AL36" i="1"/>
  <c r="BJ25" i="1"/>
  <c r="BI25" i="1" s="1"/>
  <c r="AS23" i="1"/>
  <c r="AS37" i="1" s="1"/>
  <c r="O23" i="1"/>
  <c r="O37" i="1" s="1"/>
  <c r="BK36" i="1"/>
  <c r="W36" i="1"/>
  <c r="BK23" i="1"/>
  <c r="W23" i="1"/>
  <c r="W37" i="1" s="1"/>
  <c r="Y36" i="1"/>
  <c r="BC36" i="1"/>
  <c r="AX23" i="1"/>
  <c r="AX37" i="1" s="1"/>
  <c r="AL23" i="1"/>
  <c r="AL37" i="1" s="1"/>
  <c r="R23" i="1"/>
  <c r="R37" i="1" s="1"/>
  <c r="BJ14" i="1"/>
  <c r="AI23" i="1"/>
  <c r="AI37" i="1" s="1"/>
  <c r="AZ30" i="1"/>
  <c r="AZ35" i="1"/>
  <c r="AZ25" i="1"/>
  <c r="AY25" i="1" s="1"/>
  <c r="AA25" i="1"/>
  <c r="Z25" i="1" s="1"/>
  <c r="AK22" i="1"/>
  <c r="H10" i="9" s="1"/>
  <c r="AZ14" i="1"/>
  <c r="AU14" i="1"/>
  <c r="J9" i="9" s="1"/>
  <c r="BA23" i="1"/>
  <c r="BA37" i="1" s="1"/>
  <c r="AK35" i="1"/>
  <c r="AI36" i="1"/>
  <c r="AQ23" i="1"/>
  <c r="AQ37" i="1" s="1"/>
  <c r="BO14" i="1"/>
  <c r="N9" i="9" s="1"/>
  <c r="AF35" i="1"/>
  <c r="BE30" i="1"/>
  <c r="BO25" i="1"/>
  <c r="BN25" i="1" s="1"/>
  <c r="AU25" i="1"/>
  <c r="AT25" i="1" s="1"/>
  <c r="AP25" i="1"/>
  <c r="AM25" i="1" s="1"/>
  <c r="AP14" i="1"/>
  <c r="BM36" i="1"/>
  <c r="AA14" i="1"/>
  <c r="F9" i="9" s="1"/>
  <c r="AS36" i="1"/>
  <c r="AF14" i="1"/>
  <c r="G9" i="9" s="1"/>
  <c r="M36" i="1"/>
  <c r="Q30" i="1"/>
  <c r="M23" i="1"/>
  <c r="M37" i="1" s="1"/>
  <c r="AP35" i="1"/>
  <c r="BO35" i="1"/>
  <c r="AG36" i="1"/>
  <c r="BE35" i="1"/>
  <c r="L12" i="9" s="1"/>
  <c r="BJ35" i="1"/>
  <c r="AV36" i="1"/>
  <c r="AA30" i="1"/>
  <c r="F11" i="9" s="1"/>
  <c r="BJ30" i="1"/>
  <c r="M11" i="9" s="1"/>
  <c r="AK30" i="1"/>
  <c r="H11" i="9" s="1"/>
  <c r="AD23" i="1"/>
  <c r="AP22" i="1"/>
  <c r="I10" i="9" s="1"/>
  <c r="BF36" i="1"/>
  <c r="R36" i="1"/>
  <c r="V35" i="1"/>
  <c r="Q35" i="1"/>
  <c r="D12" i="9" s="1"/>
  <c r="AA35" i="1"/>
  <c r="F12" i="9" s="1"/>
  <c r="AF30" i="1"/>
  <c r="G11" i="9" s="1"/>
  <c r="AF25" i="1"/>
  <c r="AE25" i="1" s="1"/>
  <c r="BF23" i="1"/>
  <c r="AU35" i="1"/>
  <c r="J12" i="9" s="1"/>
  <c r="AQ36" i="1"/>
  <c r="V30" i="1"/>
  <c r="E11" i="9" s="1"/>
  <c r="Y23" i="1"/>
  <c r="AN36" i="1"/>
  <c r="AP30" i="1"/>
  <c r="I11" i="9" s="1"/>
  <c r="AU30" i="1"/>
  <c r="J11" i="9" s="1"/>
  <c r="AN23" i="1"/>
  <c r="AZ22" i="1"/>
  <c r="K10" i="9" s="1"/>
  <c r="BB30" i="1"/>
  <c r="T36" i="1"/>
  <c r="V25" i="1"/>
  <c r="S25" i="1" s="1"/>
  <c r="BE25" i="1"/>
  <c r="BD25" i="1" s="1"/>
  <c r="Q25" i="1"/>
  <c r="N25" i="1" s="1"/>
  <c r="BM23" i="1"/>
  <c r="AG23" i="1"/>
  <c r="BJ22" i="1"/>
  <c r="BE22" i="1"/>
  <c r="L10" i="9" s="1"/>
  <c r="AA22" i="1"/>
  <c r="F10" i="9" s="1"/>
  <c r="AU22" i="1"/>
  <c r="J10" i="9" s="1"/>
  <c r="AV23" i="1"/>
  <c r="AB23" i="1"/>
  <c r="T23" i="1"/>
  <c r="BH36" i="1"/>
  <c r="AB36" i="1"/>
  <c r="AK25" i="1"/>
  <c r="AF22" i="1"/>
  <c r="G10" i="9" s="1"/>
  <c r="V22" i="1"/>
  <c r="E10" i="9" s="1"/>
  <c r="Q22" i="1"/>
  <c r="D10" i="9" s="1"/>
  <c r="BO22" i="1"/>
  <c r="BH23" i="1"/>
  <c r="V14" i="1"/>
  <c r="AK14" i="1"/>
  <c r="BE14" i="1"/>
  <c r="Q14" i="1"/>
  <c r="AJ35" i="1" l="1"/>
  <c r="H12" i="9"/>
  <c r="BL30" i="1"/>
  <c r="N11" i="9"/>
  <c r="F13" i="9"/>
  <c r="J13" i="9"/>
  <c r="D9" i="9"/>
  <c r="L9" i="9"/>
  <c r="L13" i="9" s="1"/>
  <c r="BI35" i="1"/>
  <c r="M12" i="9"/>
  <c r="K9" i="9"/>
  <c r="H9" i="9"/>
  <c r="U35" i="1"/>
  <c r="E12" i="9"/>
  <c r="BL35" i="1"/>
  <c r="N12" i="9"/>
  <c r="E9" i="9"/>
  <c r="E13" i="9" s="1"/>
  <c r="BD30" i="1"/>
  <c r="L11" i="9"/>
  <c r="AW35" i="1"/>
  <c r="K12" i="9"/>
  <c r="M10" i="9"/>
  <c r="N10" i="9"/>
  <c r="AC35" i="1"/>
  <c r="G12" i="9"/>
  <c r="G13" i="9" s="1"/>
  <c r="AW30" i="1"/>
  <c r="K11" i="9"/>
  <c r="N30" i="1"/>
  <c r="D11" i="9"/>
  <c r="N13" i="9"/>
  <c r="AO35" i="1"/>
  <c r="I12" i="9"/>
  <c r="I9" i="9"/>
  <c r="I13" i="9" s="1"/>
  <c r="M9" i="9"/>
  <c r="BN14" i="1"/>
  <c r="AC22" i="1"/>
  <c r="BI14" i="1"/>
  <c r="Z14" i="1"/>
  <c r="AR14" i="1"/>
  <c r="AC14" i="1"/>
  <c r="AM14" i="1"/>
  <c r="AW14" i="1"/>
  <c r="AW22" i="1"/>
  <c r="AH22" i="1"/>
  <c r="U14" i="1"/>
  <c r="X22" i="1"/>
  <c r="BG22" i="1"/>
  <c r="U22" i="1"/>
  <c r="BG14" i="1"/>
  <c r="BK37" i="1"/>
  <c r="BN30" i="1"/>
  <c r="BG25" i="1"/>
  <c r="AC25" i="1"/>
  <c r="AT14" i="1"/>
  <c r="AR25" i="1"/>
  <c r="AJ22" i="1"/>
  <c r="X25" i="1"/>
  <c r="AO25" i="1"/>
  <c r="AY14" i="1"/>
  <c r="AZ23" i="1"/>
  <c r="AZ37" i="1" s="1"/>
  <c r="AY22" i="1"/>
  <c r="Q36" i="1"/>
  <c r="N36" i="1" s="1"/>
  <c r="AE35" i="1"/>
  <c r="AF23" i="1"/>
  <c r="AF37" i="1" s="1"/>
  <c r="AE14" i="1"/>
  <c r="BL14" i="1"/>
  <c r="AU36" i="1"/>
  <c r="AT36" i="1" s="1"/>
  <c r="AY30" i="1"/>
  <c r="BN35" i="1"/>
  <c r="AY35" i="1"/>
  <c r="AW25" i="1"/>
  <c r="AZ36" i="1"/>
  <c r="AY36" i="1" s="1"/>
  <c r="AA23" i="1"/>
  <c r="AA37" i="1" s="1"/>
  <c r="BL25" i="1"/>
  <c r="AO14" i="1"/>
  <c r="S22" i="1"/>
  <c r="S14" i="1"/>
  <c r="X14" i="1"/>
  <c r="AP23" i="1"/>
  <c r="AM23" i="1" s="1"/>
  <c r="BG35" i="1"/>
  <c r="AH35" i="1"/>
  <c r="P30" i="1"/>
  <c r="BB14" i="1"/>
  <c r="BE23" i="1"/>
  <c r="AM30" i="1"/>
  <c r="AP36" i="1"/>
  <c r="AM36" i="1" s="1"/>
  <c r="Y37" i="1"/>
  <c r="BF37" i="1"/>
  <c r="AF36" i="1"/>
  <c r="AE36" i="1" s="1"/>
  <c r="AC30" i="1"/>
  <c r="AE30" i="1"/>
  <c r="AT30" i="1"/>
  <c r="AD37" i="1"/>
  <c r="AK36" i="1"/>
  <c r="AJ36" i="1" s="1"/>
  <c r="AJ30" i="1"/>
  <c r="V23" i="1"/>
  <c r="U23" i="1" s="1"/>
  <c r="BH37" i="1"/>
  <c r="N22" i="1"/>
  <c r="P22" i="1"/>
  <c r="T37" i="1"/>
  <c r="BD14" i="1"/>
  <c r="AM22" i="1"/>
  <c r="AG37" i="1"/>
  <c r="AM35" i="1"/>
  <c r="AO30" i="1"/>
  <c r="Z22" i="1"/>
  <c r="P25" i="1"/>
  <c r="P35" i="1"/>
  <c r="N35" i="1"/>
  <c r="AE22" i="1"/>
  <c r="BE36" i="1"/>
  <c r="BB35" i="1"/>
  <c r="BD35" i="1"/>
  <c r="AV37" i="1"/>
  <c r="N14" i="1"/>
  <c r="Q23" i="1"/>
  <c r="BL22" i="1"/>
  <c r="BO23" i="1"/>
  <c r="BN23" i="1" s="1"/>
  <c r="AH25" i="1"/>
  <c r="AJ25" i="1"/>
  <c r="BD22" i="1"/>
  <c r="BB22" i="1"/>
  <c r="AO22" i="1"/>
  <c r="BN22" i="1"/>
  <c r="AR30" i="1"/>
  <c r="AR35" i="1"/>
  <c r="AT35" i="1"/>
  <c r="X35" i="1"/>
  <c r="Z35" i="1"/>
  <c r="BJ36" i="1"/>
  <c r="BG36" i="1" s="1"/>
  <c r="BG30" i="1"/>
  <c r="BI30" i="1"/>
  <c r="AA36" i="1"/>
  <c r="X30" i="1"/>
  <c r="S35" i="1"/>
  <c r="BO36" i="1"/>
  <c r="AH30" i="1"/>
  <c r="AT22" i="1"/>
  <c r="AU23" i="1"/>
  <c r="AR22" i="1"/>
  <c r="AH14" i="1"/>
  <c r="AK23" i="1"/>
  <c r="AK37" i="1" s="1"/>
  <c r="AJ14" i="1"/>
  <c r="AB37" i="1"/>
  <c r="BJ23" i="1"/>
  <c r="BJ37" i="1" s="1"/>
  <c r="BI22" i="1"/>
  <c r="BM37" i="1"/>
  <c r="Z30" i="1"/>
  <c r="P14" i="1"/>
  <c r="AN37" i="1"/>
  <c r="U25" i="1"/>
  <c r="V36" i="1"/>
  <c r="S36" i="1" s="1"/>
  <c r="S30" i="1"/>
  <c r="U30" i="1"/>
  <c r="K13" i="9" l="1"/>
  <c r="D13" i="9"/>
  <c r="H13" i="9"/>
  <c r="M13" i="9"/>
  <c r="X37" i="1"/>
  <c r="AY37" i="1"/>
  <c r="AE23" i="1"/>
  <c r="AC37" i="1"/>
  <c r="AW37" i="1"/>
  <c r="AC23" i="1"/>
  <c r="AW23" i="1"/>
  <c r="P36" i="1"/>
  <c r="AE37" i="1"/>
  <c r="AY23" i="1"/>
  <c r="Z37" i="1"/>
  <c r="X23" i="1"/>
  <c r="Z23" i="1"/>
  <c r="AP37" i="1"/>
  <c r="BI36" i="1"/>
  <c r="AC36" i="1"/>
  <c r="AR36" i="1"/>
  <c r="AW36" i="1"/>
  <c r="U36" i="1"/>
  <c r="BI37" i="1"/>
  <c r="BG37" i="1"/>
  <c r="AO23" i="1"/>
  <c r="AH36" i="1"/>
  <c r="AJ37" i="1"/>
  <c r="AJ23" i="1"/>
  <c r="BO37" i="1"/>
  <c r="BL23" i="1"/>
  <c r="AH23" i="1"/>
  <c r="Z36" i="1"/>
  <c r="X36" i="1"/>
  <c r="AO36" i="1"/>
  <c r="BD36" i="1"/>
  <c r="BB36" i="1"/>
  <c r="BI23" i="1"/>
  <c r="BN36" i="1"/>
  <c r="BL36" i="1"/>
  <c r="Q37" i="1"/>
  <c r="N23" i="1"/>
  <c r="P23" i="1"/>
  <c r="V37" i="1"/>
  <c r="S23" i="1"/>
  <c r="BE37" i="1"/>
  <c r="BD23" i="1"/>
  <c r="BB23" i="1"/>
  <c r="AU37" i="1"/>
  <c r="AT23" i="1"/>
  <c r="AR23" i="1"/>
  <c r="BG23" i="1"/>
  <c r="BL37" i="1" l="1"/>
  <c r="S37" i="1"/>
  <c r="AM37" i="1"/>
  <c r="AO37" i="1"/>
  <c r="BN37" i="1"/>
  <c r="AH37" i="1"/>
  <c r="P37" i="1"/>
  <c r="N37" i="1"/>
  <c r="U37" i="1"/>
  <c r="AR37" i="1"/>
  <c r="AT37" i="1"/>
  <c r="BD37" i="1"/>
  <c r="BB37" i="1"/>
  <c r="BA23" i="5" l="1"/>
  <c r="BA24" i="5"/>
  <c r="BA25" i="5"/>
  <c r="AZ25" i="5" l="1"/>
  <c r="AX25" i="5"/>
  <c r="AZ24" i="5"/>
  <c r="AX24" i="5"/>
  <c r="AZ23" i="5"/>
  <c r="AX23" i="5"/>
  <c r="AV23" i="5"/>
  <c r="AV24" i="5"/>
  <c r="AV25" i="5"/>
  <c r="AU24" i="5" l="1"/>
  <c r="AS24" i="5"/>
  <c r="AU23" i="5"/>
  <c r="AS23" i="5"/>
  <c r="AU25" i="5"/>
  <c r="AS25" i="5"/>
  <c r="AQ23" i="5"/>
  <c r="AQ24" i="5"/>
  <c r="AQ25" i="5"/>
  <c r="AN25" i="5" l="1"/>
  <c r="AP25" i="5"/>
  <c r="AN24" i="5"/>
  <c r="AP24" i="5"/>
  <c r="AN23" i="5"/>
  <c r="AP23" i="5"/>
  <c r="AL23" i="5"/>
  <c r="AL24" i="5"/>
  <c r="AK24" i="5" l="1"/>
  <c r="AI24" i="5"/>
  <c r="AK23" i="5"/>
  <c r="AI23" i="5"/>
  <c r="M4" i="5"/>
  <c r="R4" i="5"/>
  <c r="W4" i="5"/>
  <c r="AB4" i="5"/>
  <c r="AG24" i="5"/>
  <c r="AD24" i="5" s="1"/>
  <c r="BP24" i="5"/>
  <c r="R16" i="5"/>
  <c r="W16" i="5"/>
  <c r="AB16" i="5"/>
  <c r="AG22" i="5"/>
  <c r="AD22" i="5" s="1"/>
  <c r="AL22" i="5"/>
  <c r="AQ22" i="5"/>
  <c r="AV22" i="5"/>
  <c r="BA22" i="5"/>
  <c r="BF22" i="5"/>
  <c r="BP22" i="5"/>
  <c r="M16" i="5"/>
  <c r="T16" i="5" l="1"/>
  <c r="V16" i="5"/>
  <c r="AA4" i="5"/>
  <c r="Y4" i="5"/>
  <c r="V4" i="5"/>
  <c r="T4" i="5"/>
  <c r="O4" i="5"/>
  <c r="Q4" i="5"/>
  <c r="Q16" i="5"/>
  <c r="O16" i="5"/>
  <c r="J16" i="5"/>
  <c r="L16" i="5"/>
  <c r="Y16" i="5"/>
  <c r="AA16" i="5"/>
  <c r="L4" i="5"/>
  <c r="J4" i="5"/>
  <c r="AU22" i="5"/>
  <c r="AS22" i="5"/>
  <c r="BE22" i="5"/>
  <c r="BC22" i="5"/>
  <c r="AZ22" i="5"/>
  <c r="AX22" i="5"/>
  <c r="AK22" i="5"/>
  <c r="AI22" i="5"/>
  <c r="BM22" i="5"/>
  <c r="BO22" i="5"/>
  <c r="BO24" i="5"/>
  <c r="BM24" i="5"/>
  <c r="AN22" i="5"/>
  <c r="AP22" i="5"/>
  <c r="AF22" i="5"/>
  <c r="AF24" i="5"/>
  <c r="W41" i="5" l="1"/>
  <c r="AB41" i="5"/>
  <c r="AG39" i="5"/>
  <c r="AD39" i="5" s="1"/>
  <c r="AL39" i="5"/>
  <c r="AQ39" i="5"/>
  <c r="AV39" i="5"/>
  <c r="BA39" i="5"/>
  <c r="BF39" i="5"/>
  <c r="BP39" i="5"/>
  <c r="M12" i="5"/>
  <c r="R12" i="5"/>
  <c r="W12" i="5"/>
  <c r="AB12" i="5"/>
  <c r="AG9" i="5"/>
  <c r="AD9" i="5" s="1"/>
  <c r="AL9" i="5"/>
  <c r="AQ9" i="5"/>
  <c r="AV9" i="5"/>
  <c r="BA9" i="5"/>
  <c r="BF9" i="5"/>
  <c r="BK9" i="5"/>
  <c r="BP9" i="5"/>
  <c r="T12" i="5" l="1"/>
  <c r="V12" i="5"/>
  <c r="J12" i="5"/>
  <c r="L12" i="5"/>
  <c r="AU39" i="5"/>
  <c r="AS39" i="5"/>
  <c r="AA41" i="5"/>
  <c r="Y41" i="5"/>
  <c r="O12" i="5"/>
  <c r="Q12" i="5"/>
  <c r="AU9" i="5"/>
  <c r="AS9" i="5"/>
  <c r="Y12" i="5"/>
  <c r="AA12" i="5"/>
  <c r="V41" i="5"/>
  <c r="T41" i="5"/>
  <c r="AI39" i="5"/>
  <c r="AK39" i="5"/>
  <c r="AK9" i="5"/>
  <c r="AI9" i="5"/>
  <c r="AZ39" i="5"/>
  <c r="AX39" i="5"/>
  <c r="AZ9" i="5"/>
  <c r="AX9" i="5"/>
  <c r="BC39" i="5"/>
  <c r="BE39" i="5"/>
  <c r="BE9" i="5"/>
  <c r="BC9" i="5"/>
  <c r="BM9" i="5"/>
  <c r="BO9" i="5"/>
  <c r="BM39" i="5"/>
  <c r="BO39" i="5"/>
  <c r="BJ9" i="5"/>
  <c r="BH9" i="5"/>
  <c r="AN39" i="5"/>
  <c r="AP39" i="5"/>
  <c r="AN9" i="5"/>
  <c r="AP9" i="5"/>
  <c r="AF39" i="5"/>
  <c r="AF9" i="5"/>
  <c r="R41" i="5" l="1"/>
  <c r="Q41" i="5" l="1"/>
  <c r="O41" i="5"/>
  <c r="BP12" i="5"/>
  <c r="BF12" i="5"/>
  <c r="BA12" i="5"/>
  <c r="AV12" i="5"/>
  <c r="AQ12" i="5"/>
  <c r="AL12" i="5"/>
  <c r="AG12" i="5"/>
  <c r="AD12" i="5" s="1"/>
  <c r="AB5" i="5"/>
  <c r="W5" i="5"/>
  <c r="R5" i="5"/>
  <c r="M5" i="5"/>
  <c r="Q5" i="5" l="1"/>
  <c r="O5" i="5"/>
  <c r="V5" i="5"/>
  <c r="T5" i="5"/>
  <c r="AU12" i="5"/>
  <c r="AS12" i="5"/>
  <c r="AA5" i="5"/>
  <c r="Y5" i="5"/>
  <c r="L5" i="5"/>
  <c r="J5" i="5"/>
  <c r="AK12" i="5"/>
  <c r="AI12" i="5"/>
  <c r="AZ12" i="5"/>
  <c r="AX12" i="5"/>
  <c r="BC12" i="5"/>
  <c r="BE12" i="5"/>
  <c r="BO12" i="5"/>
  <c r="BM12" i="5"/>
  <c r="AN12" i="5"/>
  <c r="AP12" i="5"/>
  <c r="AF12" i="5"/>
  <c r="M41" i="5"/>
  <c r="L41" i="5" l="1"/>
  <c r="J41" i="5"/>
  <c r="H25" i="1"/>
  <c r="J25" i="1"/>
  <c r="M38" i="5" l="1"/>
  <c r="M37" i="5"/>
  <c r="M40" i="5"/>
  <c r="M42" i="5"/>
  <c r="M45" i="5"/>
  <c r="M36" i="5"/>
  <c r="M35" i="5"/>
  <c r="M33" i="5"/>
  <c r="M31" i="5"/>
  <c r="M32" i="5"/>
  <c r="M30" i="5"/>
  <c r="M27" i="5"/>
  <c r="M28" i="5"/>
  <c r="M26" i="5"/>
  <c r="M25" i="5"/>
  <c r="M39" i="5"/>
  <c r="M15" i="5"/>
  <c r="M24" i="5"/>
  <c r="M23" i="5"/>
  <c r="M22" i="5"/>
  <c r="M21" i="5"/>
  <c r="M20" i="5"/>
  <c r="M19" i="5"/>
  <c r="M18" i="5"/>
  <c r="M17" i="5"/>
  <c r="M6" i="5"/>
  <c r="M14" i="5"/>
  <c r="M13" i="5"/>
  <c r="M11" i="5"/>
  <c r="M10" i="5"/>
  <c r="M9" i="5"/>
  <c r="M7" i="5"/>
  <c r="R38" i="5"/>
  <c r="R37" i="5"/>
  <c r="R40" i="5"/>
  <c r="R42" i="5"/>
  <c r="R45" i="5"/>
  <c r="R36" i="5"/>
  <c r="R35" i="5"/>
  <c r="R33" i="5"/>
  <c r="R31" i="5"/>
  <c r="R32" i="5"/>
  <c r="R30" i="5"/>
  <c r="R27" i="5"/>
  <c r="R28" i="5"/>
  <c r="R26" i="5"/>
  <c r="R25" i="5"/>
  <c r="R39" i="5"/>
  <c r="R15" i="5"/>
  <c r="R24" i="5"/>
  <c r="R23" i="5"/>
  <c r="R22" i="5"/>
  <c r="R21" i="5"/>
  <c r="R20" i="5"/>
  <c r="R19" i="5"/>
  <c r="R18" i="5"/>
  <c r="R17" i="5"/>
  <c r="R6" i="5"/>
  <c r="R14" i="5"/>
  <c r="R13" i="5"/>
  <c r="R11" i="5"/>
  <c r="R10" i="5"/>
  <c r="R9" i="5"/>
  <c r="R7" i="5"/>
  <c r="W38" i="5"/>
  <c r="W37" i="5"/>
  <c r="W40" i="5"/>
  <c r="W42" i="5"/>
  <c r="W45" i="5"/>
  <c r="W36" i="5"/>
  <c r="W35" i="5"/>
  <c r="W33" i="5"/>
  <c r="W31" i="5"/>
  <c r="W32" i="5"/>
  <c r="W30" i="5"/>
  <c r="W27" i="5"/>
  <c r="W28" i="5"/>
  <c r="W26" i="5"/>
  <c r="W25" i="5"/>
  <c r="W39" i="5"/>
  <c r="W15" i="5"/>
  <c r="W24" i="5"/>
  <c r="W23" i="5"/>
  <c r="W22" i="5"/>
  <c r="W21" i="5"/>
  <c r="W20" i="5"/>
  <c r="W19" i="5"/>
  <c r="W18" i="5"/>
  <c r="W17" i="5"/>
  <c r="W6" i="5"/>
  <c r="W14" i="5"/>
  <c r="W13" i="5"/>
  <c r="W11" i="5"/>
  <c r="W10" i="5"/>
  <c r="W9" i="5"/>
  <c r="W7" i="5"/>
  <c r="AB38" i="5"/>
  <c r="AB37" i="5"/>
  <c r="AB40" i="5"/>
  <c r="AB42" i="5"/>
  <c r="AB45" i="5"/>
  <c r="AB36" i="5"/>
  <c r="AB35" i="5"/>
  <c r="AB33" i="5"/>
  <c r="AB31" i="5"/>
  <c r="AB32" i="5"/>
  <c r="AB30" i="5"/>
  <c r="AB27" i="5"/>
  <c r="AB28" i="5"/>
  <c r="AB26" i="5"/>
  <c r="AB25" i="5"/>
  <c r="AB39" i="5"/>
  <c r="AB15" i="5"/>
  <c r="AB24" i="5"/>
  <c r="AB23" i="5"/>
  <c r="AB22" i="5"/>
  <c r="AB21" i="5"/>
  <c r="AB20" i="5"/>
  <c r="AB19" i="5"/>
  <c r="AB18" i="5"/>
  <c r="AB17" i="5"/>
  <c r="AB6" i="5"/>
  <c r="AB14" i="5"/>
  <c r="AB13" i="5"/>
  <c r="AB11" i="5"/>
  <c r="AB10" i="5"/>
  <c r="AB9" i="5"/>
  <c r="AB7" i="5"/>
  <c r="W47" i="5" l="1"/>
  <c r="V47" i="5" s="1"/>
  <c r="M47" i="5"/>
  <c r="R47" i="5"/>
  <c r="AB47" i="5"/>
  <c r="Y7" i="5"/>
  <c r="AA7" i="5"/>
  <c r="O7" i="5"/>
  <c r="Q7" i="5"/>
  <c r="T7" i="5"/>
  <c r="V7" i="5"/>
  <c r="J7" i="5"/>
  <c r="L7" i="5"/>
  <c r="AA13" i="5"/>
  <c r="Y13" i="5"/>
  <c r="AA18" i="5"/>
  <c r="Y18" i="5"/>
  <c r="AA22" i="5"/>
  <c r="Y22" i="5"/>
  <c r="AA39" i="5"/>
  <c r="Y39" i="5"/>
  <c r="AA27" i="5"/>
  <c r="Y27" i="5"/>
  <c r="AA33" i="5"/>
  <c r="Y33" i="5"/>
  <c r="AA42" i="5"/>
  <c r="Y42" i="5"/>
  <c r="V10" i="5"/>
  <c r="T10" i="5"/>
  <c r="T6" i="5"/>
  <c r="V6" i="5"/>
  <c r="V20" i="5"/>
  <c r="T20" i="5"/>
  <c r="V24" i="5"/>
  <c r="T24" i="5"/>
  <c r="V26" i="5"/>
  <c r="T26" i="5"/>
  <c r="V32" i="5"/>
  <c r="T32" i="5"/>
  <c r="V36" i="5"/>
  <c r="T36" i="5"/>
  <c r="V37" i="5"/>
  <c r="T37" i="5"/>
  <c r="Q13" i="5"/>
  <c r="O13" i="5"/>
  <c r="Q18" i="5"/>
  <c r="O18" i="5"/>
  <c r="Q22" i="5"/>
  <c r="O22" i="5"/>
  <c r="Q39" i="5"/>
  <c r="O39" i="5"/>
  <c r="Q27" i="5"/>
  <c r="O27" i="5"/>
  <c r="Q33" i="5"/>
  <c r="O33" i="5"/>
  <c r="Q42" i="5"/>
  <c r="O42" i="5"/>
  <c r="L10" i="5"/>
  <c r="J10" i="5"/>
  <c r="L6" i="5"/>
  <c r="J6" i="5"/>
  <c r="L20" i="5"/>
  <c r="J20" i="5"/>
  <c r="L24" i="5"/>
  <c r="J24" i="5"/>
  <c r="L26" i="5"/>
  <c r="J26" i="5"/>
  <c r="L32" i="5"/>
  <c r="J32" i="5"/>
  <c r="L36" i="5"/>
  <c r="J36" i="5"/>
  <c r="L37" i="5"/>
  <c r="J37" i="5"/>
  <c r="AA9" i="5"/>
  <c r="Y9" i="5"/>
  <c r="AA14" i="5"/>
  <c r="Y14" i="5"/>
  <c r="AA19" i="5"/>
  <c r="Y19" i="5"/>
  <c r="AA23" i="5"/>
  <c r="Y23" i="5"/>
  <c r="AA25" i="5"/>
  <c r="Y25" i="5"/>
  <c r="AA30" i="5"/>
  <c r="Y30" i="5"/>
  <c r="AA35" i="5"/>
  <c r="Y35" i="5"/>
  <c r="AA40" i="5"/>
  <c r="Y40" i="5"/>
  <c r="V11" i="5"/>
  <c r="T11" i="5"/>
  <c r="V17" i="5"/>
  <c r="T17" i="5"/>
  <c r="V21" i="5"/>
  <c r="T21" i="5"/>
  <c r="V15" i="5"/>
  <c r="T15" i="5"/>
  <c r="V28" i="5"/>
  <c r="T28" i="5"/>
  <c r="V31" i="5"/>
  <c r="T31" i="5"/>
  <c r="V45" i="5"/>
  <c r="T45" i="5"/>
  <c r="V38" i="5"/>
  <c r="T38" i="5"/>
  <c r="Q9" i="5"/>
  <c r="O9" i="5"/>
  <c r="Q14" i="5"/>
  <c r="O14" i="5"/>
  <c r="Q19" i="5"/>
  <c r="O19" i="5"/>
  <c r="Q23" i="5"/>
  <c r="O23" i="5"/>
  <c r="Q25" i="5"/>
  <c r="O25" i="5"/>
  <c r="Q30" i="5"/>
  <c r="O30" i="5"/>
  <c r="Q35" i="5"/>
  <c r="O35" i="5"/>
  <c r="Q40" i="5"/>
  <c r="O40" i="5"/>
  <c r="L11" i="5"/>
  <c r="J11" i="5"/>
  <c r="L17" i="5"/>
  <c r="J17" i="5"/>
  <c r="L21" i="5"/>
  <c r="J21" i="5"/>
  <c r="L15" i="5"/>
  <c r="J15" i="5"/>
  <c r="L28" i="5"/>
  <c r="J28" i="5"/>
  <c r="L31" i="5"/>
  <c r="J31" i="5"/>
  <c r="L45" i="5"/>
  <c r="J45" i="5"/>
  <c r="L38" i="5"/>
  <c r="J38" i="5"/>
  <c r="AA10" i="5"/>
  <c r="Y10" i="5"/>
  <c r="AA6" i="5"/>
  <c r="Y6" i="5"/>
  <c r="AA20" i="5"/>
  <c r="Y20" i="5"/>
  <c r="AA24" i="5"/>
  <c r="Y24" i="5"/>
  <c r="AA26" i="5"/>
  <c r="Y26" i="5"/>
  <c r="AA32" i="5"/>
  <c r="Y32" i="5"/>
  <c r="AA36" i="5"/>
  <c r="Y36" i="5"/>
  <c r="AA37" i="5"/>
  <c r="Y37" i="5"/>
  <c r="V13" i="5"/>
  <c r="T13" i="5"/>
  <c r="V18" i="5"/>
  <c r="T18" i="5"/>
  <c r="V22" i="5"/>
  <c r="T22" i="5"/>
  <c r="V39" i="5"/>
  <c r="T39" i="5"/>
  <c r="V27" i="5"/>
  <c r="T27" i="5"/>
  <c r="V33" i="5"/>
  <c r="T33" i="5"/>
  <c r="V42" i="5"/>
  <c r="T42" i="5"/>
  <c r="Q10" i="5"/>
  <c r="O10" i="5"/>
  <c r="Q6" i="5"/>
  <c r="O6" i="5"/>
  <c r="Q20" i="5"/>
  <c r="O20" i="5"/>
  <c r="Q24" i="5"/>
  <c r="O24" i="5"/>
  <c r="Q26" i="5"/>
  <c r="O26" i="5"/>
  <c r="Q32" i="5"/>
  <c r="O32" i="5"/>
  <c r="Q36" i="5"/>
  <c r="O36" i="5"/>
  <c r="Q37" i="5"/>
  <c r="O37" i="5"/>
  <c r="J13" i="5"/>
  <c r="L13" i="5"/>
  <c r="L18" i="5"/>
  <c r="J18" i="5"/>
  <c r="L22" i="5"/>
  <c r="J22" i="5"/>
  <c r="L39" i="5"/>
  <c r="J39" i="5"/>
  <c r="L27" i="5"/>
  <c r="J27" i="5"/>
  <c r="L33" i="5"/>
  <c r="J33" i="5"/>
  <c r="L42" i="5"/>
  <c r="J42" i="5"/>
  <c r="AA11" i="5"/>
  <c r="Y11" i="5"/>
  <c r="AA17" i="5"/>
  <c r="Y17" i="5"/>
  <c r="AA21" i="5"/>
  <c r="Y21" i="5"/>
  <c r="AA15" i="5"/>
  <c r="Y15" i="5"/>
  <c r="AA28" i="5"/>
  <c r="Y28" i="5"/>
  <c r="AA31" i="5"/>
  <c r="Y31" i="5"/>
  <c r="AA45" i="5"/>
  <c r="Y45" i="5"/>
  <c r="AA38" i="5"/>
  <c r="Y38" i="5"/>
  <c r="V9" i="5"/>
  <c r="T9" i="5"/>
  <c r="V14" i="5"/>
  <c r="T14" i="5"/>
  <c r="V19" i="5"/>
  <c r="T19" i="5"/>
  <c r="V23" i="5"/>
  <c r="T23" i="5"/>
  <c r="V25" i="5"/>
  <c r="T25" i="5"/>
  <c r="V30" i="5"/>
  <c r="T30" i="5"/>
  <c r="V35" i="5"/>
  <c r="T35" i="5"/>
  <c r="V40" i="5"/>
  <c r="T40" i="5"/>
  <c r="Q11" i="5"/>
  <c r="O11" i="5"/>
  <c r="Q17" i="5"/>
  <c r="O17" i="5"/>
  <c r="Q21" i="5"/>
  <c r="O21" i="5"/>
  <c r="Q15" i="5"/>
  <c r="O15" i="5"/>
  <c r="Q28" i="5"/>
  <c r="O28" i="5"/>
  <c r="Q31" i="5"/>
  <c r="O31" i="5"/>
  <c r="Q45" i="5"/>
  <c r="O45" i="5"/>
  <c r="Q38" i="5"/>
  <c r="O38" i="5"/>
  <c r="L9" i="5"/>
  <c r="J9" i="5"/>
  <c r="L14" i="5"/>
  <c r="J14" i="5"/>
  <c r="L19" i="5"/>
  <c r="J19" i="5"/>
  <c r="L23" i="5"/>
  <c r="J23" i="5"/>
  <c r="L25" i="5"/>
  <c r="J25" i="5"/>
  <c r="L30" i="5"/>
  <c r="J30" i="5"/>
  <c r="L35" i="5"/>
  <c r="J35" i="5"/>
  <c r="L40" i="5"/>
  <c r="J40" i="5"/>
  <c r="O47" i="5"/>
  <c r="L47" i="5"/>
  <c r="AA47" i="5"/>
  <c r="BP23" i="5"/>
  <c r="AG23" i="5"/>
  <c r="AD23" i="5" s="1"/>
  <c r="BM23" i="5" l="1"/>
  <c r="BO23" i="5"/>
  <c r="AF23" i="5"/>
  <c r="Q47" i="5"/>
  <c r="T47" i="5"/>
  <c r="J47" i="5"/>
  <c r="Y47" i="5"/>
  <c r="BP45" i="5"/>
  <c r="BP44" i="5"/>
  <c r="BP42" i="5"/>
  <c r="BP41" i="5"/>
  <c r="BP40" i="5"/>
  <c r="BP38" i="5"/>
  <c r="BP37" i="5"/>
  <c r="BP36" i="5"/>
  <c r="BP35" i="5"/>
  <c r="BP34" i="5"/>
  <c r="BP33" i="5"/>
  <c r="BP31" i="5"/>
  <c r="BP30" i="5"/>
  <c r="BP29" i="5"/>
  <c r="BP28" i="5"/>
  <c r="BP25" i="5"/>
  <c r="BP21" i="5"/>
  <c r="BP20" i="5"/>
  <c r="BP19" i="5"/>
  <c r="BP18" i="5"/>
  <c r="BP17" i="5"/>
  <c r="BP16" i="5"/>
  <c r="BP15" i="5"/>
  <c r="BP14" i="5"/>
  <c r="BP13" i="5"/>
  <c r="BP11" i="5"/>
  <c r="BP10" i="5"/>
  <c r="BP8" i="5"/>
  <c r="BP7" i="5"/>
  <c r="BP6" i="5"/>
  <c r="BP4" i="5"/>
  <c r="BP47" i="5" l="1"/>
  <c r="BM8" i="5"/>
  <c r="BO8" i="5"/>
  <c r="BM18" i="5"/>
  <c r="BO18" i="5"/>
  <c r="BO4" i="5"/>
  <c r="BM4" i="5"/>
  <c r="BM15" i="5"/>
  <c r="BO15" i="5"/>
  <c r="BM33" i="5"/>
  <c r="BO33" i="5"/>
  <c r="BM11" i="5"/>
  <c r="BO11" i="5"/>
  <c r="BM20" i="5"/>
  <c r="BO20" i="5"/>
  <c r="BM29" i="5"/>
  <c r="BO29" i="5"/>
  <c r="BM34" i="5"/>
  <c r="BO34" i="5"/>
  <c r="BM38" i="5"/>
  <c r="BO38" i="5"/>
  <c r="BM44" i="5"/>
  <c r="BO44" i="5"/>
  <c r="BM14" i="5"/>
  <c r="BO14" i="5"/>
  <c r="BM25" i="5"/>
  <c r="BO25" i="5"/>
  <c r="BM31" i="5"/>
  <c r="BO31" i="5"/>
  <c r="BM36" i="5"/>
  <c r="BO36" i="5"/>
  <c r="BM41" i="5"/>
  <c r="BO41" i="5"/>
  <c r="BM10" i="5"/>
  <c r="BO10" i="5"/>
  <c r="BM19" i="5"/>
  <c r="BO19" i="5"/>
  <c r="BM28" i="5"/>
  <c r="BO28" i="5"/>
  <c r="BM37" i="5"/>
  <c r="BO37" i="5"/>
  <c r="BM42" i="5"/>
  <c r="BO42" i="5"/>
  <c r="BM6" i="5"/>
  <c r="BO6" i="5"/>
  <c r="BO16" i="5"/>
  <c r="BM16" i="5"/>
  <c r="BM7" i="5"/>
  <c r="BO7" i="5"/>
  <c r="BM13" i="5"/>
  <c r="BO13" i="5"/>
  <c r="BM17" i="5"/>
  <c r="BO17" i="5"/>
  <c r="BM21" i="5"/>
  <c r="BO21" i="5"/>
  <c r="BO30" i="5"/>
  <c r="BM30" i="5"/>
  <c r="BM35" i="5"/>
  <c r="BO35" i="5"/>
  <c r="BM40" i="5"/>
  <c r="BO40" i="5"/>
  <c r="BM45" i="5"/>
  <c r="BO45" i="5"/>
  <c r="BO47" i="5"/>
  <c r="BK6" i="5"/>
  <c r="BK7" i="5"/>
  <c r="BK8" i="5"/>
  <c r="BK10" i="5"/>
  <c r="CB30" i="2"/>
  <c r="CB29" i="2"/>
  <c r="CB28" i="2"/>
  <c r="CB27" i="2"/>
  <c r="CB24" i="2"/>
  <c r="CB23" i="2"/>
  <c r="CB22" i="2"/>
  <c r="CB21" i="2"/>
  <c r="CB20" i="2"/>
  <c r="CB19" i="2"/>
  <c r="CB18" i="2"/>
  <c r="CB17" i="2"/>
  <c r="CB16" i="2"/>
  <c r="BZ11" i="2"/>
  <c r="BZ32" i="2" s="1"/>
  <c r="BX11" i="2"/>
  <c r="BX32" i="2" s="1"/>
  <c r="CB10" i="2"/>
  <c r="CB9" i="2"/>
  <c r="CB8" i="2"/>
  <c r="CB7" i="2"/>
  <c r="CB6" i="2"/>
  <c r="CB5" i="2"/>
  <c r="CB4" i="2"/>
  <c r="BV30" i="2"/>
  <c r="BV29" i="2"/>
  <c r="BV28" i="2"/>
  <c r="BV27" i="2"/>
  <c r="BV20" i="2"/>
  <c r="BV19" i="2"/>
  <c r="BV18" i="2"/>
  <c r="BV17" i="2"/>
  <c r="BV16" i="2"/>
  <c r="BV10" i="2"/>
  <c r="BV9" i="2"/>
  <c r="BV8" i="2"/>
  <c r="BV7" i="2"/>
  <c r="BV6" i="2"/>
  <c r="BV5" i="2"/>
  <c r="BV4" i="2"/>
  <c r="CB31" i="2" l="1"/>
  <c r="N7" i="9" s="1"/>
  <c r="BV31" i="2"/>
  <c r="M7" i="9" s="1"/>
  <c r="BK47" i="5"/>
  <c r="BY31" i="2"/>
  <c r="BY4" i="2"/>
  <c r="BY18" i="2"/>
  <c r="CA18" i="2"/>
  <c r="BS17" i="2"/>
  <c r="BU17" i="2"/>
  <c r="BS19" i="2"/>
  <c r="BU19" i="2"/>
  <c r="BS7" i="2"/>
  <c r="BU7" i="2"/>
  <c r="BS10" i="2"/>
  <c r="BU10" i="2"/>
  <c r="BY17" i="2"/>
  <c r="CA17" i="2"/>
  <c r="BY28" i="2"/>
  <c r="CA28" i="2"/>
  <c r="BY19" i="2"/>
  <c r="CA19" i="2"/>
  <c r="BY6" i="2"/>
  <c r="CA6" i="2"/>
  <c r="BS20" i="2"/>
  <c r="BU20" i="2"/>
  <c r="BY7" i="2"/>
  <c r="CA7" i="2"/>
  <c r="BY8" i="2"/>
  <c r="CA8" i="2"/>
  <c r="BY20" i="2"/>
  <c r="CA20" i="2"/>
  <c r="BS4" i="2"/>
  <c r="BU4" i="2"/>
  <c r="BS5" i="2"/>
  <c r="BU5" i="2"/>
  <c r="BY9" i="2"/>
  <c r="CA9" i="2"/>
  <c r="BY21" i="2"/>
  <c r="CA21" i="2"/>
  <c r="BY30" i="2"/>
  <c r="CA30" i="2"/>
  <c r="BS18" i="2"/>
  <c r="BU18" i="2"/>
  <c r="BS6" i="2"/>
  <c r="BU6" i="2"/>
  <c r="BS27" i="2"/>
  <c r="BU27" i="2"/>
  <c r="BY10" i="2"/>
  <c r="CA10" i="2"/>
  <c r="BY22" i="2"/>
  <c r="CA22" i="2"/>
  <c r="BY29" i="2"/>
  <c r="CA29" i="2"/>
  <c r="BY5" i="2"/>
  <c r="CA5" i="2"/>
  <c r="BS8" i="2"/>
  <c r="BU8" i="2"/>
  <c r="BS29" i="2"/>
  <c r="BU29" i="2"/>
  <c r="BY24" i="2"/>
  <c r="CA24" i="2"/>
  <c r="BS16" i="2"/>
  <c r="BU16" i="2"/>
  <c r="BS28" i="2"/>
  <c r="BU28" i="2"/>
  <c r="BY23" i="2"/>
  <c r="CA23" i="2"/>
  <c r="BS9" i="2"/>
  <c r="BU9" i="2"/>
  <c r="BS30" i="2"/>
  <c r="BU30" i="2"/>
  <c r="BY16" i="2"/>
  <c r="CA16" i="2"/>
  <c r="BY27" i="2"/>
  <c r="CA27" i="2"/>
  <c r="BJ8" i="5"/>
  <c r="BH8" i="5"/>
  <c r="BH7" i="5"/>
  <c r="BJ7" i="5"/>
  <c r="BH6" i="5"/>
  <c r="BJ6" i="5"/>
  <c r="BH47" i="5"/>
  <c r="BJ10" i="5"/>
  <c r="BH10" i="5"/>
  <c r="CC21" i="2"/>
  <c r="CC20" i="2"/>
  <c r="CC22" i="2"/>
  <c r="BW20" i="2"/>
  <c r="BW10" i="2"/>
  <c r="BW6" i="2"/>
  <c r="BM47" i="5"/>
  <c r="BW30" i="2"/>
  <c r="BW29" i="2"/>
  <c r="BW28" i="2"/>
  <c r="BW24" i="2"/>
  <c r="BW23" i="2"/>
  <c r="BW22" i="2"/>
  <c r="BW27" i="2"/>
  <c r="BV11" i="2"/>
  <c r="BW5" i="2"/>
  <c r="BW9" i="2"/>
  <c r="BW4" i="2"/>
  <c r="BW8" i="2"/>
  <c r="BW7" i="2"/>
  <c r="CC16" i="2"/>
  <c r="CC17" i="2"/>
  <c r="CC18" i="2"/>
  <c r="CC19" i="2"/>
  <c r="CB11" i="2"/>
  <c r="N5" i="9" s="1"/>
  <c r="CC4" i="2"/>
  <c r="CC5" i="2"/>
  <c r="CC6" i="2"/>
  <c r="CC7" i="2"/>
  <c r="CC8" i="2"/>
  <c r="CC9" i="2"/>
  <c r="CC10" i="2"/>
  <c r="CC23" i="2"/>
  <c r="CC24" i="2"/>
  <c r="CC27" i="2"/>
  <c r="CC28" i="2"/>
  <c r="CC29" i="2"/>
  <c r="CC30" i="2"/>
  <c r="BU31" i="2"/>
  <c r="BW16" i="2"/>
  <c r="BW17" i="2"/>
  <c r="BW18" i="2"/>
  <c r="BW19" i="2"/>
  <c r="BW21" i="2"/>
  <c r="BV32" i="2" l="1"/>
  <c r="M5" i="9"/>
  <c r="M8" i="9" s="1"/>
  <c r="M14" i="9" s="1"/>
  <c r="N8" i="9"/>
  <c r="N14" i="9" s="1"/>
  <c r="CB32" i="2"/>
  <c r="BW31" i="2"/>
  <c r="CC31" i="2"/>
  <c r="BU11" i="2"/>
  <c r="BS11" i="2"/>
  <c r="BS31" i="2"/>
  <c r="BW11" i="2"/>
  <c r="CA31" i="2"/>
  <c r="CA11" i="2"/>
  <c r="BY11" i="2"/>
  <c r="CC11" i="2"/>
  <c r="BP6" i="2"/>
  <c r="BJ6" i="2"/>
  <c r="BG6" i="2" s="1"/>
  <c r="BD6" i="2"/>
  <c r="BA6" i="2" s="1"/>
  <c r="AX6" i="2"/>
  <c r="AR6" i="2"/>
  <c r="AL6" i="2"/>
  <c r="AF6" i="2"/>
  <c r="T6" i="2"/>
  <c r="N6" i="2"/>
  <c r="AU6" i="2" l="1"/>
  <c r="CF6" i="2"/>
  <c r="CD6" i="2"/>
  <c r="CC32" i="2"/>
  <c r="BW32" i="2"/>
  <c r="AO6" i="2"/>
  <c r="BY32" i="2"/>
  <c r="Q6" i="2"/>
  <c r="S6" i="2"/>
  <c r="BM6" i="2"/>
  <c r="BO6" i="2"/>
  <c r="AK6" i="2"/>
  <c r="AI6" i="2"/>
  <c r="Y6" i="2"/>
  <c r="W6" i="2"/>
  <c r="AC6" i="2"/>
  <c r="AE6" i="2"/>
  <c r="M6" i="2"/>
  <c r="K6" i="2"/>
  <c r="BC6" i="2"/>
  <c r="BI6" i="2"/>
  <c r="AW6" i="2"/>
  <c r="AQ6" i="2"/>
  <c r="AA6" i="2"/>
  <c r="CA32" i="2"/>
  <c r="BS32" i="2"/>
  <c r="BU32" i="2"/>
  <c r="BQ6" i="2"/>
  <c r="BK6" i="2"/>
  <c r="BE6" i="2"/>
  <c r="AY6" i="2"/>
  <c r="AS6" i="2"/>
  <c r="AM6" i="2"/>
  <c r="AG6" i="2"/>
  <c r="U6" i="2"/>
  <c r="O6" i="2"/>
  <c r="CG6" i="2" l="1"/>
  <c r="CE6" i="2"/>
  <c r="BF45" i="5"/>
  <c r="BF44" i="5"/>
  <c r="BF42" i="5"/>
  <c r="BF41" i="5"/>
  <c r="BF40" i="5"/>
  <c r="BF38" i="5"/>
  <c r="BF37" i="5"/>
  <c r="BF36" i="5"/>
  <c r="BF35" i="5"/>
  <c r="BF34" i="5"/>
  <c r="BF33" i="5"/>
  <c r="BF31" i="5"/>
  <c r="BF30" i="5"/>
  <c r="BF29" i="5"/>
  <c r="BF28" i="5"/>
  <c r="BF25" i="5"/>
  <c r="BF21" i="5"/>
  <c r="BF20" i="5"/>
  <c r="BF19" i="5"/>
  <c r="BF18" i="5"/>
  <c r="BF17" i="5"/>
  <c r="BF16" i="5"/>
  <c r="BF15" i="5"/>
  <c r="BF14" i="5"/>
  <c r="BF13" i="5"/>
  <c r="BF11" i="5"/>
  <c r="BF10" i="5"/>
  <c r="BF8" i="5"/>
  <c r="BF7" i="5"/>
  <c r="BF6" i="5"/>
  <c r="BF4" i="5"/>
  <c r="BF47" i="5" l="1"/>
  <c r="BE7" i="5"/>
  <c r="BC7" i="5"/>
  <c r="BE17" i="5"/>
  <c r="BC17" i="5"/>
  <c r="BE30" i="5"/>
  <c r="BC30" i="5"/>
  <c r="BC40" i="5"/>
  <c r="BE40" i="5"/>
  <c r="BE14" i="5"/>
  <c r="BC14" i="5"/>
  <c r="BC18" i="5"/>
  <c r="BE18" i="5"/>
  <c r="BC36" i="5"/>
  <c r="BE36" i="5"/>
  <c r="BE4" i="5"/>
  <c r="BC4" i="5"/>
  <c r="BC10" i="5"/>
  <c r="BE10" i="5"/>
  <c r="BE15" i="5"/>
  <c r="BC15" i="5"/>
  <c r="BE19" i="5"/>
  <c r="BC19" i="5"/>
  <c r="BC28" i="5"/>
  <c r="BE28" i="5"/>
  <c r="BE33" i="5"/>
  <c r="BC33" i="5"/>
  <c r="BE37" i="5"/>
  <c r="BC37" i="5"/>
  <c r="BE42" i="5"/>
  <c r="BC42" i="5"/>
  <c r="BE13" i="5"/>
  <c r="BC13" i="5"/>
  <c r="BE21" i="5"/>
  <c r="BC21" i="5"/>
  <c r="BE35" i="5"/>
  <c r="BC35" i="5"/>
  <c r="BC8" i="5"/>
  <c r="BE8" i="5"/>
  <c r="BE25" i="5"/>
  <c r="BC25" i="5"/>
  <c r="BE31" i="5"/>
  <c r="BC31" i="5"/>
  <c r="BE41" i="5"/>
  <c r="BC41" i="5"/>
  <c r="BC6" i="5"/>
  <c r="BE6" i="5"/>
  <c r="BE11" i="5"/>
  <c r="BC11" i="5"/>
  <c r="BC16" i="5"/>
  <c r="BE16" i="5"/>
  <c r="BE20" i="5"/>
  <c r="BC20" i="5"/>
  <c r="BE29" i="5"/>
  <c r="BC29" i="5"/>
  <c r="BC34" i="5"/>
  <c r="BE34" i="5"/>
  <c r="BE38" i="5"/>
  <c r="BC38" i="5"/>
  <c r="BE44" i="5"/>
  <c r="BC44" i="5"/>
  <c r="BE45" i="5"/>
  <c r="BC45" i="5"/>
  <c r="BA7" i="5"/>
  <c r="AV7" i="5"/>
  <c r="AQ7" i="5"/>
  <c r="AL7" i="5"/>
  <c r="AG7" i="5"/>
  <c r="AD7" i="5" s="1"/>
  <c r="BA45" i="5"/>
  <c r="BA44" i="5"/>
  <c r="BA42" i="5"/>
  <c r="BA41" i="5"/>
  <c r="BA40" i="5"/>
  <c r="BA38" i="5"/>
  <c r="BA37" i="5"/>
  <c r="BA36" i="5"/>
  <c r="BA35" i="5"/>
  <c r="BA34" i="5"/>
  <c r="BA33" i="5"/>
  <c r="BA31" i="5"/>
  <c r="BA30" i="5"/>
  <c r="BA29" i="5"/>
  <c r="BA28" i="5"/>
  <c r="BA21" i="5"/>
  <c r="BA20" i="5"/>
  <c r="BA19" i="5"/>
  <c r="BA18" i="5"/>
  <c r="BA17" i="5"/>
  <c r="BA16" i="5"/>
  <c r="BA15" i="5"/>
  <c r="BA14" i="5"/>
  <c r="BA13" i="5"/>
  <c r="BA11" i="5"/>
  <c r="BA10" i="5"/>
  <c r="BA8" i="5"/>
  <c r="BA6" i="5"/>
  <c r="BA4" i="5"/>
  <c r="BQ47" i="5" l="1"/>
  <c r="BR47" i="5"/>
  <c r="BA47" i="5"/>
  <c r="AU7" i="5"/>
  <c r="AS7" i="5"/>
  <c r="AK7" i="5"/>
  <c r="AI7" i="5"/>
  <c r="AZ15" i="5"/>
  <c r="AX15" i="5"/>
  <c r="AX29" i="5"/>
  <c r="AZ29" i="5"/>
  <c r="AZ11" i="5"/>
  <c r="AX11" i="5"/>
  <c r="AZ16" i="5"/>
  <c r="AX16" i="5"/>
  <c r="AZ30" i="5"/>
  <c r="AX30" i="5"/>
  <c r="AX40" i="5"/>
  <c r="AZ40" i="5"/>
  <c r="AZ45" i="5"/>
  <c r="AX45" i="5"/>
  <c r="AZ6" i="5"/>
  <c r="AX6" i="5"/>
  <c r="AX13" i="5"/>
  <c r="AZ13" i="5"/>
  <c r="AX17" i="5"/>
  <c r="AZ17" i="5"/>
  <c r="AX21" i="5"/>
  <c r="AZ21" i="5"/>
  <c r="AZ31" i="5"/>
  <c r="AX31" i="5"/>
  <c r="AZ36" i="5"/>
  <c r="AX36" i="5"/>
  <c r="AX41" i="5"/>
  <c r="AZ41" i="5"/>
  <c r="AX10" i="5"/>
  <c r="AZ10" i="5"/>
  <c r="AZ34" i="5"/>
  <c r="AX34" i="5"/>
  <c r="AX4" i="5"/>
  <c r="AZ4" i="5"/>
  <c r="AZ20" i="5"/>
  <c r="AX20" i="5"/>
  <c r="AZ35" i="5"/>
  <c r="AX35" i="5"/>
  <c r="AN7" i="5"/>
  <c r="AP7" i="5"/>
  <c r="AZ8" i="5"/>
  <c r="AX8" i="5"/>
  <c r="AX14" i="5"/>
  <c r="AZ14" i="5"/>
  <c r="AX18" i="5"/>
  <c r="AZ18" i="5"/>
  <c r="AX28" i="5"/>
  <c r="AZ28" i="5"/>
  <c r="AX33" i="5"/>
  <c r="AZ33" i="5"/>
  <c r="AX37" i="5"/>
  <c r="AZ37" i="5"/>
  <c r="AZ42" i="5"/>
  <c r="AX42" i="5"/>
  <c r="AZ7" i="5"/>
  <c r="AX7" i="5"/>
  <c r="AZ19" i="5"/>
  <c r="AX19" i="5"/>
  <c r="AZ38" i="5"/>
  <c r="AX38" i="5"/>
  <c r="AX44" i="5"/>
  <c r="AZ44" i="5"/>
  <c r="AF7" i="5"/>
  <c r="AX47" i="5"/>
  <c r="AV6" i="5"/>
  <c r="AV8" i="5"/>
  <c r="AV10" i="5"/>
  <c r="AV11" i="5"/>
  <c r="AV13" i="5"/>
  <c r="AV14" i="5"/>
  <c r="AV15" i="5"/>
  <c r="AV16" i="5"/>
  <c r="AV17" i="5"/>
  <c r="AV18" i="5"/>
  <c r="AV19" i="5"/>
  <c r="AV20" i="5"/>
  <c r="AV21" i="5"/>
  <c r="AV28" i="5"/>
  <c r="AV29" i="5"/>
  <c r="AV30" i="5"/>
  <c r="AV31" i="5"/>
  <c r="AV33" i="5"/>
  <c r="AV34" i="5"/>
  <c r="AV35" i="5"/>
  <c r="AV36" i="5"/>
  <c r="AV37" i="5"/>
  <c r="AV38" i="5"/>
  <c r="AV40" i="5"/>
  <c r="AV41" i="5"/>
  <c r="AV42" i="5"/>
  <c r="AV44" i="5"/>
  <c r="AV45" i="5"/>
  <c r="AV4" i="5"/>
  <c r="AQ6" i="5"/>
  <c r="AQ8" i="5"/>
  <c r="AQ10" i="5"/>
  <c r="AQ11" i="5"/>
  <c r="AQ13" i="5"/>
  <c r="AQ14" i="5"/>
  <c r="AQ15" i="5"/>
  <c r="AQ16" i="5"/>
  <c r="AQ17" i="5"/>
  <c r="AQ18" i="5"/>
  <c r="AQ19" i="5"/>
  <c r="AQ20" i="5"/>
  <c r="AQ21" i="5"/>
  <c r="AQ28" i="5"/>
  <c r="AQ29" i="5"/>
  <c r="AQ30" i="5"/>
  <c r="AQ31" i="5"/>
  <c r="AQ33" i="5"/>
  <c r="AQ34" i="5"/>
  <c r="AQ35" i="5"/>
  <c r="AQ36" i="5"/>
  <c r="AQ37" i="5"/>
  <c r="AQ38" i="5"/>
  <c r="AQ40" i="5"/>
  <c r="AQ41" i="5"/>
  <c r="AQ42" i="5"/>
  <c r="AQ44" i="5"/>
  <c r="AQ45" i="5"/>
  <c r="AQ4" i="5"/>
  <c r="AL6" i="5"/>
  <c r="AL8" i="5"/>
  <c r="AL10" i="5"/>
  <c r="AL11" i="5"/>
  <c r="AL13" i="5"/>
  <c r="AL14" i="5"/>
  <c r="AL15" i="5"/>
  <c r="AL16" i="5"/>
  <c r="AL17" i="5"/>
  <c r="AL18" i="5"/>
  <c r="AL19" i="5"/>
  <c r="AL20" i="5"/>
  <c r="AL21" i="5"/>
  <c r="AL25" i="5"/>
  <c r="AL28" i="5"/>
  <c r="AL29" i="5"/>
  <c r="AL30" i="5"/>
  <c r="AL31" i="5"/>
  <c r="AL33" i="5"/>
  <c r="AL34" i="5"/>
  <c r="AL35" i="5"/>
  <c r="AL36" i="5"/>
  <c r="AL37" i="5"/>
  <c r="AL38" i="5"/>
  <c r="AL40" i="5"/>
  <c r="AL41" i="5"/>
  <c r="AL42" i="5"/>
  <c r="AL44" i="5"/>
  <c r="AL45" i="5"/>
  <c r="AL4" i="5"/>
  <c r="AG6" i="5"/>
  <c r="AD6" i="5" s="1"/>
  <c r="AG8" i="5"/>
  <c r="AD8" i="5" s="1"/>
  <c r="AG10" i="5"/>
  <c r="AD10" i="5" s="1"/>
  <c r="AG11" i="5"/>
  <c r="AD11" i="5" s="1"/>
  <c r="AG13" i="5"/>
  <c r="AD13" i="5" s="1"/>
  <c r="AG14" i="5"/>
  <c r="AD14" i="5" s="1"/>
  <c r="AG15" i="5"/>
  <c r="AD15" i="5" s="1"/>
  <c r="AG16" i="5"/>
  <c r="AD16" i="5" s="1"/>
  <c r="AG17" i="5"/>
  <c r="AD17" i="5" s="1"/>
  <c r="AG18" i="5"/>
  <c r="AD18" i="5" s="1"/>
  <c r="AG19" i="5"/>
  <c r="AD19" i="5" s="1"/>
  <c r="AG20" i="5"/>
  <c r="AD20" i="5" s="1"/>
  <c r="AG21" i="5"/>
  <c r="AD21" i="5" s="1"/>
  <c r="AG25" i="5"/>
  <c r="AD25" i="5" s="1"/>
  <c r="AG28" i="5"/>
  <c r="AD28" i="5" s="1"/>
  <c r="AG29" i="5"/>
  <c r="AD29" i="5" s="1"/>
  <c r="AG30" i="5"/>
  <c r="AD30" i="5" s="1"/>
  <c r="AG31" i="5"/>
  <c r="AD31" i="5" s="1"/>
  <c r="AG33" i="5"/>
  <c r="AD33" i="5" s="1"/>
  <c r="AG34" i="5"/>
  <c r="AD34" i="5" s="1"/>
  <c r="AG35" i="5"/>
  <c r="AD35" i="5" s="1"/>
  <c r="AG36" i="5"/>
  <c r="AD36" i="5" s="1"/>
  <c r="AG37" i="5"/>
  <c r="AD37" i="5" s="1"/>
  <c r="AG38" i="5"/>
  <c r="AD38" i="5" s="1"/>
  <c r="AG40" i="5"/>
  <c r="AD40" i="5" s="1"/>
  <c r="AG41" i="5"/>
  <c r="AD41" i="5" s="1"/>
  <c r="AG42" i="5"/>
  <c r="AD42" i="5" s="1"/>
  <c r="AG44" i="5"/>
  <c r="AD44" i="5" s="1"/>
  <c r="AG45" i="5"/>
  <c r="AG4" i="5"/>
  <c r="AQ47" i="5" l="1"/>
  <c r="I15" i="9" s="1"/>
  <c r="O15" i="9" s="1"/>
  <c r="AV47" i="5"/>
  <c r="AL47" i="5"/>
  <c r="AG47" i="5"/>
  <c r="AU38" i="5"/>
  <c r="AS38" i="5"/>
  <c r="AU19" i="5"/>
  <c r="AS19" i="5"/>
  <c r="AU42" i="5"/>
  <c r="AS42" i="5"/>
  <c r="AU37" i="5"/>
  <c r="AS37" i="5"/>
  <c r="AU33" i="5"/>
  <c r="AS33" i="5"/>
  <c r="AU28" i="5"/>
  <c r="AS28" i="5"/>
  <c r="AU18" i="5"/>
  <c r="AS18" i="5"/>
  <c r="AU14" i="5"/>
  <c r="AS14" i="5"/>
  <c r="AU8" i="5"/>
  <c r="AS8" i="5"/>
  <c r="AU44" i="5"/>
  <c r="AS44" i="5"/>
  <c r="AU29" i="5"/>
  <c r="AS29" i="5"/>
  <c r="AU10" i="5"/>
  <c r="AS10" i="5"/>
  <c r="AU41" i="5"/>
  <c r="AS41" i="5"/>
  <c r="AU36" i="5"/>
  <c r="AS36" i="5"/>
  <c r="AU31" i="5"/>
  <c r="AS31" i="5"/>
  <c r="AU21" i="5"/>
  <c r="AS21" i="5"/>
  <c r="AU17" i="5"/>
  <c r="AS17" i="5"/>
  <c r="AU13" i="5"/>
  <c r="AS13" i="5"/>
  <c r="AU6" i="5"/>
  <c r="AS6" i="5"/>
  <c r="AU34" i="5"/>
  <c r="AS34" i="5"/>
  <c r="AU15" i="5"/>
  <c r="AS15" i="5"/>
  <c r="AU45" i="5"/>
  <c r="AS45" i="5"/>
  <c r="AU40" i="5"/>
  <c r="AS40" i="5"/>
  <c r="AU35" i="5"/>
  <c r="AS35" i="5"/>
  <c r="AU30" i="5"/>
  <c r="AS30" i="5"/>
  <c r="AU20" i="5"/>
  <c r="AS20" i="5"/>
  <c r="AU16" i="5"/>
  <c r="AS16" i="5"/>
  <c r="AU11" i="5"/>
  <c r="AS11" i="5"/>
  <c r="AK36" i="5"/>
  <c r="AI36" i="5"/>
  <c r="AI25" i="5"/>
  <c r="AK25" i="5"/>
  <c r="AK8" i="5"/>
  <c r="AI8" i="5"/>
  <c r="AK45" i="5"/>
  <c r="AI45" i="5"/>
  <c r="AK40" i="5"/>
  <c r="AI40" i="5"/>
  <c r="AI35" i="5"/>
  <c r="AK35" i="5"/>
  <c r="AK30" i="5"/>
  <c r="AI30" i="5"/>
  <c r="AK21" i="5"/>
  <c r="AI21" i="5"/>
  <c r="AK17" i="5"/>
  <c r="AI17" i="5"/>
  <c r="AK13" i="5"/>
  <c r="AI13" i="5"/>
  <c r="AI6" i="5"/>
  <c r="AK6" i="5"/>
  <c r="AK4" i="5"/>
  <c r="AI4" i="5"/>
  <c r="AI18" i="5"/>
  <c r="AK18" i="5"/>
  <c r="AI44" i="5"/>
  <c r="AK44" i="5"/>
  <c r="AK34" i="5"/>
  <c r="AI34" i="5"/>
  <c r="AK20" i="5"/>
  <c r="AI20" i="5"/>
  <c r="AK11" i="5"/>
  <c r="AI11" i="5"/>
  <c r="AI41" i="5"/>
  <c r="AK41" i="5"/>
  <c r="AI31" i="5"/>
  <c r="AK31" i="5"/>
  <c r="AI14" i="5"/>
  <c r="AK14" i="5"/>
  <c r="AK38" i="5"/>
  <c r="AI38" i="5"/>
  <c r="AK29" i="5"/>
  <c r="AI29" i="5"/>
  <c r="AI16" i="5"/>
  <c r="AK16" i="5"/>
  <c r="AK42" i="5"/>
  <c r="AI42" i="5"/>
  <c r="AK37" i="5"/>
  <c r="AI37" i="5"/>
  <c r="AI33" i="5"/>
  <c r="AK33" i="5"/>
  <c r="AK28" i="5"/>
  <c r="AI28" i="5"/>
  <c r="AI19" i="5"/>
  <c r="AK19" i="5"/>
  <c r="AK15" i="5"/>
  <c r="AI15" i="5"/>
  <c r="AI10" i="5"/>
  <c r="AK10" i="5"/>
  <c r="AU4" i="5"/>
  <c r="AS4" i="5"/>
  <c r="AN42" i="5"/>
  <c r="AP42" i="5"/>
  <c r="AN33" i="5"/>
  <c r="AP33" i="5"/>
  <c r="AN14" i="5"/>
  <c r="AP14" i="5"/>
  <c r="AP4" i="5"/>
  <c r="AN4" i="5"/>
  <c r="AN41" i="5"/>
  <c r="AP41" i="5"/>
  <c r="AN36" i="5"/>
  <c r="AP36" i="5"/>
  <c r="AN31" i="5"/>
  <c r="AP31" i="5"/>
  <c r="AN21" i="5"/>
  <c r="AP21" i="5"/>
  <c r="AN17" i="5"/>
  <c r="AP17" i="5"/>
  <c r="AN13" i="5"/>
  <c r="AP13" i="5"/>
  <c r="AN6" i="5"/>
  <c r="AP6" i="5"/>
  <c r="AN18" i="5"/>
  <c r="AP18" i="5"/>
  <c r="AP45" i="5"/>
  <c r="AN45" i="5"/>
  <c r="AN40" i="5"/>
  <c r="AP40" i="5"/>
  <c r="AN35" i="5"/>
  <c r="AP35" i="5"/>
  <c r="AN30" i="5"/>
  <c r="AP30" i="5"/>
  <c r="AN20" i="5"/>
  <c r="AP20" i="5"/>
  <c r="AN16" i="5"/>
  <c r="AP16" i="5"/>
  <c r="AN11" i="5"/>
  <c r="AP11" i="5"/>
  <c r="AN37" i="5"/>
  <c r="AP37" i="5"/>
  <c r="AN28" i="5"/>
  <c r="AP28" i="5"/>
  <c r="AN8" i="5"/>
  <c r="AP8" i="5"/>
  <c r="AN44" i="5"/>
  <c r="AP44" i="5"/>
  <c r="AN38" i="5"/>
  <c r="AP38" i="5"/>
  <c r="AN34" i="5"/>
  <c r="AP34" i="5"/>
  <c r="AN29" i="5"/>
  <c r="AP29" i="5"/>
  <c r="AN19" i="5"/>
  <c r="AP19" i="5"/>
  <c r="AN15" i="5"/>
  <c r="AP15" i="5"/>
  <c r="AN10" i="5"/>
  <c r="AP10" i="5"/>
  <c r="AF41" i="5"/>
  <c r="AF36" i="5"/>
  <c r="AF31" i="5"/>
  <c r="AF25" i="5"/>
  <c r="AF18" i="5"/>
  <c r="AF14" i="5"/>
  <c r="AF8" i="5"/>
  <c r="AD45" i="5"/>
  <c r="AF45" i="5"/>
  <c r="AF40" i="5"/>
  <c r="AF35" i="5"/>
  <c r="AF30" i="5"/>
  <c r="AF21" i="5"/>
  <c r="AF17" i="5"/>
  <c r="AF13" i="5"/>
  <c r="AF6" i="5"/>
  <c r="AF44" i="5"/>
  <c r="AF38" i="5"/>
  <c r="AF34" i="5"/>
  <c r="AF29" i="5"/>
  <c r="AF20" i="5"/>
  <c r="AF16" i="5"/>
  <c r="AF11" i="5"/>
  <c r="AD4" i="5"/>
  <c r="AF4" i="5"/>
  <c r="AF42" i="5"/>
  <c r="AF37" i="5"/>
  <c r="AF33" i="5"/>
  <c r="AF28" i="5"/>
  <c r="AF19" i="5"/>
  <c r="AF15" i="5"/>
  <c r="AF10" i="5"/>
  <c r="AZ47" i="5"/>
  <c r="L32" i="1" l="1"/>
  <c r="BQ32" i="1" s="1"/>
  <c r="L33" i="1"/>
  <c r="BQ33" i="1" s="1"/>
  <c r="L34" i="1"/>
  <c r="BQ34" i="1" s="1"/>
  <c r="L31" i="1"/>
  <c r="BQ31" i="1" s="1"/>
  <c r="L27" i="1"/>
  <c r="BQ27" i="1" s="1"/>
  <c r="L28" i="1"/>
  <c r="BQ28" i="1" s="1"/>
  <c r="L29" i="1"/>
  <c r="BQ29" i="1" s="1"/>
  <c r="L26" i="1"/>
  <c r="BQ26" i="1" s="1"/>
  <c r="L24" i="1"/>
  <c r="BQ24" i="1" s="1"/>
  <c r="L16" i="1"/>
  <c r="BQ16" i="1" s="1"/>
  <c r="L17" i="1"/>
  <c r="BQ17" i="1" s="1"/>
  <c r="L18" i="1"/>
  <c r="BQ18" i="1" s="1"/>
  <c r="L19" i="1"/>
  <c r="BQ19" i="1" s="1"/>
  <c r="L20" i="1"/>
  <c r="BQ20" i="1" s="1"/>
  <c r="L21" i="1"/>
  <c r="BQ21" i="1" s="1"/>
  <c r="L15" i="1"/>
  <c r="BQ15" i="1" s="1"/>
  <c r="L5" i="1"/>
  <c r="BQ5" i="1" s="1"/>
  <c r="L6" i="1"/>
  <c r="BQ6" i="1" s="1"/>
  <c r="L7" i="1"/>
  <c r="BQ7" i="1" s="1"/>
  <c r="L8" i="1"/>
  <c r="BQ8" i="1" s="1"/>
  <c r="L9" i="1"/>
  <c r="BQ9" i="1" s="1"/>
  <c r="L10" i="1"/>
  <c r="BQ10" i="1" s="1"/>
  <c r="L11" i="1"/>
  <c r="BQ11" i="1" s="1"/>
  <c r="L12" i="1"/>
  <c r="BQ12" i="1" s="1"/>
  <c r="L13" i="1"/>
  <c r="BQ13" i="1" s="1"/>
  <c r="L4" i="1"/>
  <c r="BQ4" i="1" s="1"/>
  <c r="BP17" i="2"/>
  <c r="BP18" i="2"/>
  <c r="BP19" i="2"/>
  <c r="BP20" i="2"/>
  <c r="BP21" i="2"/>
  <c r="BP22" i="2"/>
  <c r="BP23" i="2"/>
  <c r="BP24" i="2"/>
  <c r="BP27" i="2"/>
  <c r="BP28" i="2"/>
  <c r="BP29" i="2"/>
  <c r="BP30" i="2"/>
  <c r="BP16" i="2"/>
  <c r="BP5" i="2"/>
  <c r="BP7" i="2"/>
  <c r="BP8" i="2"/>
  <c r="BP9" i="2"/>
  <c r="BP10" i="2"/>
  <c r="BP4" i="2"/>
  <c r="BJ17" i="2"/>
  <c r="BG17" i="2" s="1"/>
  <c r="BJ18" i="2"/>
  <c r="BG18" i="2" s="1"/>
  <c r="BJ19" i="2"/>
  <c r="BG19" i="2" s="1"/>
  <c r="BJ20" i="2"/>
  <c r="BG20" i="2" s="1"/>
  <c r="BJ21" i="2"/>
  <c r="BG21" i="2" s="1"/>
  <c r="BJ22" i="2"/>
  <c r="BG22" i="2" s="1"/>
  <c r="BJ23" i="2"/>
  <c r="BG23" i="2" s="1"/>
  <c r="BJ24" i="2"/>
  <c r="BG24" i="2" s="1"/>
  <c r="BJ27" i="2"/>
  <c r="BG27" i="2" s="1"/>
  <c r="BJ28" i="2"/>
  <c r="BG28" i="2" s="1"/>
  <c r="BJ29" i="2"/>
  <c r="BG29" i="2" s="1"/>
  <c r="BJ30" i="2"/>
  <c r="BG30" i="2" s="1"/>
  <c r="BJ16" i="2"/>
  <c r="BJ5" i="2"/>
  <c r="BG5" i="2" s="1"/>
  <c r="BJ7" i="2"/>
  <c r="BG7" i="2" s="1"/>
  <c r="BJ8" i="2"/>
  <c r="BG8" i="2" s="1"/>
  <c r="BJ9" i="2"/>
  <c r="BG9" i="2" s="1"/>
  <c r="BJ10" i="2"/>
  <c r="BG10" i="2" s="1"/>
  <c r="BJ4" i="2"/>
  <c r="BG4" i="2" s="1"/>
  <c r="BD17" i="2"/>
  <c r="BA17" i="2" s="1"/>
  <c r="BD18" i="2"/>
  <c r="BA18" i="2" s="1"/>
  <c r="BD19" i="2"/>
  <c r="BA19" i="2" s="1"/>
  <c r="BD20" i="2"/>
  <c r="BA20" i="2" s="1"/>
  <c r="BD21" i="2"/>
  <c r="BA21" i="2" s="1"/>
  <c r="BD22" i="2"/>
  <c r="BA22" i="2" s="1"/>
  <c r="BD23" i="2"/>
  <c r="BA23" i="2" s="1"/>
  <c r="BD24" i="2"/>
  <c r="BA24" i="2" s="1"/>
  <c r="BD27" i="2"/>
  <c r="BA27" i="2" s="1"/>
  <c r="BD28" i="2"/>
  <c r="BA28" i="2" s="1"/>
  <c r="BD29" i="2"/>
  <c r="BA29" i="2" s="1"/>
  <c r="BD30" i="2"/>
  <c r="BA30" i="2" s="1"/>
  <c r="BD16" i="2"/>
  <c r="BD5" i="2"/>
  <c r="BA5" i="2" s="1"/>
  <c r="BD7" i="2"/>
  <c r="BA7" i="2" s="1"/>
  <c r="BD8" i="2"/>
  <c r="BA8" i="2" s="1"/>
  <c r="BD9" i="2"/>
  <c r="BA9" i="2" s="1"/>
  <c r="BD10" i="2"/>
  <c r="BA10" i="2" s="1"/>
  <c r="BD4" i="2"/>
  <c r="BA4" i="2" s="1"/>
  <c r="AX17" i="2"/>
  <c r="AX18" i="2"/>
  <c r="AX19" i="2"/>
  <c r="AX20" i="2"/>
  <c r="AX21" i="2"/>
  <c r="AX22" i="2"/>
  <c r="AX23" i="2"/>
  <c r="AX24" i="2"/>
  <c r="AX27" i="2"/>
  <c r="AX28" i="2"/>
  <c r="AX29" i="2"/>
  <c r="AX30" i="2"/>
  <c r="AX16" i="2"/>
  <c r="AX5" i="2"/>
  <c r="AX7" i="2"/>
  <c r="AX8" i="2"/>
  <c r="AX9" i="2"/>
  <c r="AX10" i="2"/>
  <c r="AX4" i="2"/>
  <c r="AR17" i="2"/>
  <c r="AR18" i="2"/>
  <c r="AR19" i="2"/>
  <c r="AR20" i="2"/>
  <c r="AR22" i="2"/>
  <c r="AR23" i="2"/>
  <c r="AR24" i="2"/>
  <c r="AR27" i="2"/>
  <c r="AR28" i="2"/>
  <c r="AR29" i="2"/>
  <c r="AR30" i="2"/>
  <c r="AR16" i="2"/>
  <c r="AR5" i="2"/>
  <c r="AR7" i="2"/>
  <c r="AR8" i="2"/>
  <c r="AR9" i="2"/>
  <c r="AR10" i="2"/>
  <c r="AR4" i="2"/>
  <c r="AL17" i="2"/>
  <c r="AL18" i="2"/>
  <c r="AL19" i="2"/>
  <c r="AL20" i="2"/>
  <c r="AL21" i="2"/>
  <c r="AL22" i="2"/>
  <c r="AL23" i="2"/>
  <c r="AL24" i="2"/>
  <c r="AL27" i="2"/>
  <c r="AL28" i="2"/>
  <c r="AL29" i="2"/>
  <c r="AL30" i="2"/>
  <c r="AL16" i="2"/>
  <c r="AL5" i="2"/>
  <c r="AL7" i="2"/>
  <c r="AL8" i="2"/>
  <c r="AL9" i="2"/>
  <c r="AL10" i="2"/>
  <c r="AL4" i="2"/>
  <c r="AF17" i="2"/>
  <c r="AF18" i="2"/>
  <c r="AF19" i="2"/>
  <c r="AF20" i="2"/>
  <c r="AF21" i="2"/>
  <c r="AF22" i="2"/>
  <c r="AF23" i="2"/>
  <c r="AF24" i="2"/>
  <c r="AF27" i="2"/>
  <c r="AF28" i="2"/>
  <c r="AF29" i="2"/>
  <c r="AF30" i="2"/>
  <c r="AF16" i="2"/>
  <c r="AF5" i="2"/>
  <c r="AF7" i="2"/>
  <c r="AF8" i="2"/>
  <c r="AF9" i="2"/>
  <c r="AF10" i="2"/>
  <c r="AF4" i="2"/>
  <c r="Z17" i="2"/>
  <c r="Z18" i="2"/>
  <c r="Z19" i="2"/>
  <c r="Z20" i="2"/>
  <c r="Z21" i="2"/>
  <c r="Z22" i="2"/>
  <c r="Z23" i="2"/>
  <c r="Z24" i="2"/>
  <c r="Z27" i="2"/>
  <c r="Z28" i="2"/>
  <c r="Z29" i="2"/>
  <c r="Z30" i="2"/>
  <c r="Z16" i="2"/>
  <c r="T17" i="2"/>
  <c r="T18" i="2"/>
  <c r="T19" i="2"/>
  <c r="T20" i="2"/>
  <c r="T21" i="2"/>
  <c r="T22" i="2"/>
  <c r="T23" i="2"/>
  <c r="T24" i="2"/>
  <c r="T27" i="2"/>
  <c r="T28" i="2"/>
  <c r="T29" i="2"/>
  <c r="T30" i="2"/>
  <c r="T16" i="2"/>
  <c r="T5" i="2"/>
  <c r="T7" i="2"/>
  <c r="T8" i="2"/>
  <c r="T9" i="2"/>
  <c r="T10" i="2"/>
  <c r="T4" i="2"/>
  <c r="N17" i="2"/>
  <c r="N18" i="2"/>
  <c r="N19" i="2"/>
  <c r="N20" i="2"/>
  <c r="N21" i="2"/>
  <c r="N22" i="2"/>
  <c r="N23" i="2"/>
  <c r="N24" i="2"/>
  <c r="N27" i="2"/>
  <c r="N28" i="2"/>
  <c r="N29" i="2"/>
  <c r="N30" i="2"/>
  <c r="N16" i="2"/>
  <c r="N5" i="2"/>
  <c r="N7" i="2"/>
  <c r="N8" i="2"/>
  <c r="N9" i="2"/>
  <c r="N10" i="2"/>
  <c r="AU30" i="2" l="1"/>
  <c r="CF30" i="2"/>
  <c r="CD30" i="2"/>
  <c r="CF16" i="2"/>
  <c r="CD16" i="2"/>
  <c r="AU17" i="2"/>
  <c r="CF17" i="2"/>
  <c r="CD17" i="2"/>
  <c r="AU29" i="2"/>
  <c r="CD29" i="2"/>
  <c r="CF29" i="2"/>
  <c r="BJ31" i="2"/>
  <c r="K7" i="9" s="1"/>
  <c r="AU27" i="2"/>
  <c r="CD27" i="2"/>
  <c r="CF27" i="2"/>
  <c r="AU24" i="2"/>
  <c r="CF24" i="2"/>
  <c r="CD24" i="2"/>
  <c r="AU4" i="2"/>
  <c r="CF4" i="2"/>
  <c r="CD4" i="2"/>
  <c r="CA4" i="2" s="1"/>
  <c r="AU23" i="2"/>
  <c r="CF23" i="2"/>
  <c r="CD23" i="2"/>
  <c r="AU28" i="2"/>
  <c r="CF28" i="2"/>
  <c r="CD28" i="2"/>
  <c r="AU10" i="2"/>
  <c r="CF10" i="2"/>
  <c r="CD10" i="2"/>
  <c r="AU22" i="2"/>
  <c r="CF22" i="2"/>
  <c r="CD22" i="2"/>
  <c r="AU9" i="2"/>
  <c r="CF9" i="2"/>
  <c r="CD9" i="2"/>
  <c r="AU21" i="2"/>
  <c r="CF21" i="2"/>
  <c r="CD21" i="2"/>
  <c r="AU8" i="2"/>
  <c r="CF8" i="2"/>
  <c r="CD8" i="2"/>
  <c r="AU20" i="2"/>
  <c r="CF20" i="2"/>
  <c r="CD20" i="2"/>
  <c r="AU7" i="2"/>
  <c r="CF7" i="2"/>
  <c r="CD7" i="2"/>
  <c r="AU19" i="2"/>
  <c r="CF19" i="2"/>
  <c r="CD19" i="2"/>
  <c r="AU5" i="2"/>
  <c r="CF5" i="2"/>
  <c r="CD5" i="2"/>
  <c r="AU18" i="2"/>
  <c r="CF18" i="2"/>
  <c r="CD18" i="2"/>
  <c r="AX31" i="2"/>
  <c r="I7" i="9" s="1"/>
  <c r="AF31" i="2"/>
  <c r="F7" i="9" s="1"/>
  <c r="N31" i="2"/>
  <c r="C7" i="9" s="1"/>
  <c r="AR31" i="2"/>
  <c r="H7" i="9" s="1"/>
  <c r="BD31" i="2"/>
  <c r="J7" i="9" s="1"/>
  <c r="T31" i="2"/>
  <c r="D7" i="9" s="1"/>
  <c r="Z31" i="2"/>
  <c r="E7" i="9" s="1"/>
  <c r="BP31" i="2"/>
  <c r="L7" i="9" s="1"/>
  <c r="AL31" i="2"/>
  <c r="G7" i="9" s="1"/>
  <c r="AO4" i="2"/>
  <c r="AO23" i="2"/>
  <c r="AO8" i="2"/>
  <c r="AO19" i="2"/>
  <c r="AO20" i="2"/>
  <c r="AO7" i="2"/>
  <c r="AO18" i="2"/>
  <c r="AO5" i="2"/>
  <c r="AO17" i="2"/>
  <c r="AO9" i="2"/>
  <c r="AO30" i="2"/>
  <c r="AO10" i="2"/>
  <c r="AO29" i="2"/>
  <c r="AO22" i="2"/>
  <c r="AO28" i="2"/>
  <c r="AO27" i="2"/>
  <c r="AO24" i="2"/>
  <c r="BG16" i="2"/>
  <c r="AO16" i="2"/>
  <c r="AU16" i="2"/>
  <c r="BA16" i="2"/>
  <c r="Q4" i="2"/>
  <c r="BM27" i="2"/>
  <c r="BO27" i="2"/>
  <c r="Y29" i="2"/>
  <c r="W29" i="2"/>
  <c r="M16" i="2"/>
  <c r="K16" i="2"/>
  <c r="S18" i="2"/>
  <c r="Q18" i="2"/>
  <c r="Y27" i="2"/>
  <c r="W27" i="2"/>
  <c r="AC4" i="2"/>
  <c r="AE4" i="2"/>
  <c r="AC23" i="2"/>
  <c r="AE23" i="2"/>
  <c r="AI9" i="2"/>
  <c r="AK9" i="2"/>
  <c r="AK21" i="2"/>
  <c r="AI21" i="2"/>
  <c r="BM10" i="2"/>
  <c r="BO10" i="2"/>
  <c r="BM22" i="2"/>
  <c r="BO22" i="2"/>
  <c r="K9" i="1"/>
  <c r="I9" i="1"/>
  <c r="S20" i="2"/>
  <c r="Q20" i="2"/>
  <c r="M5" i="2"/>
  <c r="K5" i="2"/>
  <c r="AI10" i="2"/>
  <c r="AK10" i="2"/>
  <c r="S29" i="2"/>
  <c r="Q29" i="2"/>
  <c r="M30" i="2"/>
  <c r="K30" i="2"/>
  <c r="M19" i="2"/>
  <c r="K19" i="2"/>
  <c r="S28" i="2"/>
  <c r="Q28" i="2"/>
  <c r="Q17" i="2"/>
  <c r="S17" i="2"/>
  <c r="Y24" i="2"/>
  <c r="W24" i="2"/>
  <c r="AE10" i="2"/>
  <c r="AC10" i="2"/>
  <c r="AC22" i="2"/>
  <c r="AE22" i="2"/>
  <c r="AK8" i="2"/>
  <c r="AI8" i="2"/>
  <c r="BM9" i="2"/>
  <c r="BO9" i="2"/>
  <c r="BM21" i="2"/>
  <c r="BO21" i="2"/>
  <c r="I8" i="1"/>
  <c r="K8" i="1"/>
  <c r="Y30" i="2"/>
  <c r="W30" i="2"/>
  <c r="AI4" i="2"/>
  <c r="AK4" i="2"/>
  <c r="BM4" i="2"/>
  <c r="BO4" i="2"/>
  <c r="K29" i="2"/>
  <c r="M29" i="2"/>
  <c r="S27" i="2"/>
  <c r="Q27" i="2"/>
  <c r="Y23" i="2"/>
  <c r="W23" i="2"/>
  <c r="AC9" i="2"/>
  <c r="AE9" i="2"/>
  <c r="AE21" i="2"/>
  <c r="AC21" i="2"/>
  <c r="AK7" i="2"/>
  <c r="AI7" i="2"/>
  <c r="BM8" i="2"/>
  <c r="BO8" i="2"/>
  <c r="I7" i="1"/>
  <c r="K7" i="1"/>
  <c r="M7" i="2"/>
  <c r="K7" i="2"/>
  <c r="W17" i="2"/>
  <c r="Y17" i="2"/>
  <c r="BM23" i="2"/>
  <c r="BO23" i="2"/>
  <c r="M18" i="2"/>
  <c r="K18" i="2"/>
  <c r="Y4" i="2"/>
  <c r="W4" i="2"/>
  <c r="M28" i="2"/>
  <c r="K28" i="2"/>
  <c r="K17" i="2"/>
  <c r="M17" i="2"/>
  <c r="S24" i="2"/>
  <c r="Q24" i="2"/>
  <c r="Y10" i="2"/>
  <c r="W10" i="2"/>
  <c r="Y22" i="2"/>
  <c r="W22" i="2"/>
  <c r="AC8" i="2"/>
  <c r="AE8" i="2"/>
  <c r="AI5" i="2"/>
  <c r="AK5" i="2"/>
  <c r="BM7" i="2"/>
  <c r="BO7" i="2"/>
  <c r="BM20" i="2"/>
  <c r="BO20" i="2"/>
  <c r="I6" i="1"/>
  <c r="K6" i="1"/>
  <c r="AC28" i="2"/>
  <c r="AE28" i="2"/>
  <c r="Y18" i="2"/>
  <c r="W18" i="2"/>
  <c r="S30" i="2"/>
  <c r="Q30" i="2"/>
  <c r="M27" i="2"/>
  <c r="K27" i="2"/>
  <c r="S4" i="2"/>
  <c r="S23" i="2"/>
  <c r="Q23" i="2"/>
  <c r="Y9" i="2"/>
  <c r="W9" i="2"/>
  <c r="W21" i="2"/>
  <c r="Y21" i="2"/>
  <c r="AE7" i="2"/>
  <c r="AC7" i="2"/>
  <c r="AI16" i="2"/>
  <c r="AK16" i="2"/>
  <c r="AI20" i="2"/>
  <c r="AK20" i="2"/>
  <c r="BM5" i="2"/>
  <c r="BO5" i="2"/>
  <c r="BM19" i="2"/>
  <c r="BO19" i="2"/>
  <c r="I5" i="1"/>
  <c r="K5" i="1"/>
  <c r="S16" i="2"/>
  <c r="Q16" i="2"/>
  <c r="S19" i="2"/>
  <c r="Q19" i="2"/>
  <c r="K24" i="2"/>
  <c r="M24" i="2"/>
  <c r="Q10" i="2"/>
  <c r="S10" i="2"/>
  <c r="Q22" i="2"/>
  <c r="S22" i="2"/>
  <c r="Y8" i="2"/>
  <c r="W8" i="2"/>
  <c r="AC5" i="2"/>
  <c r="AE5" i="2"/>
  <c r="AI30" i="2"/>
  <c r="AK30" i="2"/>
  <c r="AI19" i="2"/>
  <c r="AK19" i="2"/>
  <c r="BM16" i="2"/>
  <c r="BO16" i="2"/>
  <c r="BM18" i="2"/>
  <c r="BO18" i="2"/>
  <c r="S5" i="2"/>
  <c r="Q5" i="2"/>
  <c r="AI24" i="2"/>
  <c r="AK24" i="2"/>
  <c r="AI23" i="2"/>
  <c r="AK23" i="2"/>
  <c r="I11" i="1"/>
  <c r="K11" i="1"/>
  <c r="Y28" i="2"/>
  <c r="W28" i="2"/>
  <c r="K20" i="2"/>
  <c r="M20" i="2"/>
  <c r="K4" i="2"/>
  <c r="M23" i="2"/>
  <c r="K23" i="2"/>
  <c r="S9" i="2"/>
  <c r="Q9" i="2"/>
  <c r="Q21" i="2"/>
  <c r="S21" i="2"/>
  <c r="W7" i="2"/>
  <c r="Y7" i="2"/>
  <c r="AC16" i="2"/>
  <c r="AE16" i="2"/>
  <c r="AC20" i="2"/>
  <c r="AE20" i="2"/>
  <c r="AI29" i="2"/>
  <c r="AK29" i="2"/>
  <c r="AI18" i="2"/>
  <c r="AK18" i="2"/>
  <c r="BM30" i="2"/>
  <c r="BO30" i="2"/>
  <c r="BM17" i="2"/>
  <c r="BO17" i="2"/>
  <c r="M8" i="2"/>
  <c r="K8" i="2"/>
  <c r="AE17" i="2"/>
  <c r="AC17" i="2"/>
  <c r="K12" i="1"/>
  <c r="I12" i="1"/>
  <c r="AC27" i="2"/>
  <c r="AE27" i="2"/>
  <c r="AC24" i="2"/>
  <c r="AE24" i="2"/>
  <c r="K10" i="2"/>
  <c r="M10" i="2"/>
  <c r="M22" i="2"/>
  <c r="K22" i="2"/>
  <c r="Q8" i="2"/>
  <c r="S8" i="2"/>
  <c r="Y5" i="2"/>
  <c r="W5" i="2"/>
  <c r="AC30" i="2"/>
  <c r="AE30" i="2"/>
  <c r="AC19" i="2"/>
  <c r="AE19" i="2"/>
  <c r="AI28" i="2"/>
  <c r="AK28" i="2"/>
  <c r="AK17" i="2"/>
  <c r="AI17" i="2"/>
  <c r="BM29" i="2"/>
  <c r="BO29" i="2"/>
  <c r="I4" i="1"/>
  <c r="K4" i="1"/>
  <c r="Y19" i="2"/>
  <c r="W19" i="2"/>
  <c r="BM24" i="2"/>
  <c r="BO24" i="2"/>
  <c r="AK22" i="2"/>
  <c r="AI22" i="2"/>
  <c r="K10" i="1"/>
  <c r="I10" i="1"/>
  <c r="M9" i="2"/>
  <c r="K9" i="2"/>
  <c r="M21" i="2"/>
  <c r="K21" i="2"/>
  <c r="Q7" i="2"/>
  <c r="S7" i="2"/>
  <c r="Y16" i="2"/>
  <c r="W16" i="2"/>
  <c r="Y20" i="2"/>
  <c r="W20" i="2"/>
  <c r="AC29" i="2"/>
  <c r="AE29" i="2"/>
  <c r="AC18" i="2"/>
  <c r="AE18" i="2"/>
  <c r="AI27" i="2"/>
  <c r="AK27" i="2"/>
  <c r="BM28" i="2"/>
  <c r="BO28" i="2"/>
  <c r="K13" i="1"/>
  <c r="I13" i="1"/>
  <c r="I34" i="1"/>
  <c r="K34" i="1"/>
  <c r="K31" i="1"/>
  <c r="I31" i="1"/>
  <c r="I33" i="1"/>
  <c r="K33" i="1"/>
  <c r="K32" i="1"/>
  <c r="I32" i="1"/>
  <c r="I26" i="1"/>
  <c r="K26" i="1"/>
  <c r="I28" i="1"/>
  <c r="K28" i="1"/>
  <c r="I29" i="1"/>
  <c r="K29" i="1"/>
  <c r="K27" i="1"/>
  <c r="I27" i="1"/>
  <c r="I24" i="1"/>
  <c r="K24" i="1"/>
  <c r="I21" i="1"/>
  <c r="K21" i="1"/>
  <c r="I17" i="1"/>
  <c r="K17" i="1"/>
  <c r="K15" i="1"/>
  <c r="I15" i="1"/>
  <c r="K20" i="1"/>
  <c r="I20" i="1"/>
  <c r="K16" i="1"/>
  <c r="I16" i="1"/>
  <c r="I18" i="1"/>
  <c r="K18" i="1"/>
  <c r="K19" i="1"/>
  <c r="I19" i="1"/>
  <c r="AQ16" i="2"/>
  <c r="AW10" i="2"/>
  <c r="AW28" i="2"/>
  <c r="BC30" i="2"/>
  <c r="BC19" i="2"/>
  <c r="AM5" i="2"/>
  <c r="AQ8" i="2"/>
  <c r="AQ30" i="2"/>
  <c r="AQ24" i="2"/>
  <c r="AQ18" i="2"/>
  <c r="AW9" i="2"/>
  <c r="AW16" i="2"/>
  <c r="AW27" i="2"/>
  <c r="AW21" i="2"/>
  <c r="AW20" i="2"/>
  <c r="BC4" i="2"/>
  <c r="BC7" i="2"/>
  <c r="BC29" i="2"/>
  <c r="BC23" i="2"/>
  <c r="BC18" i="2"/>
  <c r="BI9" i="2"/>
  <c r="BI16" i="2"/>
  <c r="BI27" i="2"/>
  <c r="BI21" i="2"/>
  <c r="BI20" i="2"/>
  <c r="BQ4" i="2"/>
  <c r="BE8" i="2"/>
  <c r="BC8" i="2"/>
  <c r="BI5" i="2"/>
  <c r="AQ4" i="2"/>
  <c r="AQ7" i="2"/>
  <c r="AQ29" i="2"/>
  <c r="AQ23" i="2"/>
  <c r="AQ17" i="2"/>
  <c r="AW8" i="2"/>
  <c r="AW30" i="2"/>
  <c r="AW24" i="2"/>
  <c r="AW19" i="2"/>
  <c r="BC10" i="2"/>
  <c r="BC5" i="2"/>
  <c r="BC28" i="2"/>
  <c r="BC22" i="2"/>
  <c r="BC17" i="2"/>
  <c r="BI8" i="2"/>
  <c r="BI30" i="2"/>
  <c r="BI24" i="2"/>
  <c r="BI19" i="2"/>
  <c r="BQ5" i="2"/>
  <c r="AQ9" i="2"/>
  <c r="AQ27" i="2"/>
  <c r="AQ19" i="2"/>
  <c r="AW5" i="2"/>
  <c r="AW22" i="2"/>
  <c r="AW17" i="2"/>
  <c r="BC24" i="2"/>
  <c r="BI10" i="2"/>
  <c r="BI22" i="2"/>
  <c r="BI17" i="2"/>
  <c r="AQ10" i="2"/>
  <c r="AQ5" i="2"/>
  <c r="AS5" i="2"/>
  <c r="AQ28" i="2"/>
  <c r="AQ22" i="2"/>
  <c r="AQ20" i="2"/>
  <c r="AY4" i="2"/>
  <c r="AW4" i="2"/>
  <c r="AW7" i="2"/>
  <c r="AW29" i="2"/>
  <c r="AW23" i="2"/>
  <c r="AW18" i="2"/>
  <c r="BC9" i="2"/>
  <c r="BC16" i="2"/>
  <c r="BC27" i="2"/>
  <c r="BC21" i="2"/>
  <c r="BC20" i="2"/>
  <c r="BI4" i="2"/>
  <c r="BI7" i="2"/>
  <c r="BI29" i="2"/>
  <c r="BI23" i="2"/>
  <c r="BI18" i="2"/>
  <c r="BI28" i="2"/>
  <c r="BP25" i="1"/>
  <c r="L25" i="1"/>
  <c r="L22" i="1"/>
  <c r="C10" i="9" s="1"/>
  <c r="O10" i="9" s="1"/>
  <c r="CG4" i="2" l="1"/>
  <c r="O7" i="9"/>
  <c r="CF31" i="2"/>
  <c r="CD31" i="2"/>
  <c r="CF11" i="2"/>
  <c r="CD11" i="2"/>
  <c r="CF32" i="2" l="1"/>
  <c r="CD32" i="2"/>
  <c r="BP35" i="1"/>
  <c r="BP14" i="1" l="1"/>
  <c r="BQ24" i="2"/>
  <c r="BK24" i="2" l="1"/>
  <c r="BE24" i="2" l="1"/>
  <c r="AY24" i="2" l="1"/>
  <c r="AS24" i="2" l="1"/>
  <c r="CE24" i="2" s="1"/>
  <c r="AM24" i="2" l="1"/>
  <c r="AG24" i="2" l="1"/>
  <c r="AA24" i="2"/>
  <c r="U24" i="2"/>
  <c r="O24" i="2" l="1"/>
  <c r="CG24" i="2" s="1"/>
  <c r="J14" i="1" l="1"/>
  <c r="O20" i="2" l="1"/>
  <c r="BQ20" i="2" l="1"/>
  <c r="BK20" i="2"/>
  <c r="BE20" i="2"/>
  <c r="AY20" i="2"/>
  <c r="AS20" i="2"/>
  <c r="AM20" i="2"/>
  <c r="AG20" i="2"/>
  <c r="AA20" i="2"/>
  <c r="U20" i="2"/>
  <c r="BL11" i="2"/>
  <c r="BL32" i="2" s="1"/>
  <c r="BN11" i="2"/>
  <c r="BN32" i="2" s="1"/>
  <c r="CG20" i="2" l="1"/>
  <c r="CE20" i="2"/>
  <c r="BM31" i="2"/>
  <c r="BQ30" i="2"/>
  <c r="BQ28" i="2"/>
  <c r="BQ22" i="2"/>
  <c r="BQ29" i="2"/>
  <c r="BQ27" i="2"/>
  <c r="BQ23" i="2"/>
  <c r="BQ21" i="2"/>
  <c r="BQ19" i="2"/>
  <c r="BQ18" i="2"/>
  <c r="BQ17" i="2"/>
  <c r="BQ16" i="2"/>
  <c r="BQ10" i="2"/>
  <c r="BQ9" i="2"/>
  <c r="BQ8" i="2"/>
  <c r="BQ7" i="2"/>
  <c r="BP11" i="2"/>
  <c r="L5" i="9" s="1"/>
  <c r="L8" i="9" s="1"/>
  <c r="L14" i="9" s="1"/>
  <c r="BP32" i="2" l="1"/>
  <c r="BQ31" i="2"/>
  <c r="BO31" i="2"/>
  <c r="BO11" i="2"/>
  <c r="BM11" i="2"/>
  <c r="BQ11" i="2"/>
  <c r="BQ32" i="2" s="1"/>
  <c r="BM32" i="2" l="1"/>
  <c r="BO32" i="2"/>
  <c r="AG4" i="2" l="1"/>
  <c r="AH11" i="2"/>
  <c r="AH32" i="2" s="1"/>
  <c r="AJ11" i="2"/>
  <c r="AJ32" i="2" s="1"/>
  <c r="AN11" i="2"/>
  <c r="AN32" i="2" s="1"/>
  <c r="AP11" i="2"/>
  <c r="AP32" i="2" s="1"/>
  <c r="AT11" i="2"/>
  <c r="AT32" i="2" s="1"/>
  <c r="AV11" i="2"/>
  <c r="AV32" i="2" s="1"/>
  <c r="AZ11" i="2"/>
  <c r="AZ32" i="2" s="1"/>
  <c r="BB11" i="2"/>
  <c r="BB32" i="2" s="1"/>
  <c r="BF11" i="2"/>
  <c r="BF32" i="2" s="1"/>
  <c r="BH11" i="2"/>
  <c r="BH32" i="2" s="1"/>
  <c r="J22" i="1" l="1"/>
  <c r="K22" i="1" s="1"/>
  <c r="H22" i="1"/>
  <c r="I22" i="1" s="1"/>
  <c r="J35" i="1"/>
  <c r="H35" i="1"/>
  <c r="J30" i="1"/>
  <c r="H30" i="1"/>
  <c r="H14" i="1"/>
  <c r="L11" i="2"/>
  <c r="L32" i="2" s="1"/>
  <c r="J11" i="2"/>
  <c r="J32" i="2" s="1"/>
  <c r="BK7" i="2"/>
  <c r="AY5" i="2"/>
  <c r="AA16" i="2"/>
  <c r="AA18" i="2"/>
  <c r="AA22" i="2"/>
  <c r="AA23" i="2"/>
  <c r="AA28" i="2"/>
  <c r="AA30" i="2"/>
  <c r="U8" i="2"/>
  <c r="BE30" i="2"/>
  <c r="BE22" i="2"/>
  <c r="BE7" i="2"/>
  <c r="BE5" i="2"/>
  <c r="AY28" i="2"/>
  <c r="AY19" i="2"/>
  <c r="AY16" i="2"/>
  <c r="AY10" i="2"/>
  <c r="AS9" i="2"/>
  <c r="AS10" i="2"/>
  <c r="AS19" i="2"/>
  <c r="AS21" i="2"/>
  <c r="AS23" i="2"/>
  <c r="AS27" i="2"/>
  <c r="AS28" i="2"/>
  <c r="AM4" i="2"/>
  <c r="AG5" i="2"/>
  <c r="AG30" i="2"/>
  <c r="AG19" i="2"/>
  <c r="AA4" i="2"/>
  <c r="U23" i="2"/>
  <c r="U19" i="2"/>
  <c r="U18" i="2"/>
  <c r="U10" i="2"/>
  <c r="U9" i="2"/>
  <c r="AD11" i="2"/>
  <c r="AD32" i="2" s="1"/>
  <c r="AB11" i="2"/>
  <c r="AB32" i="2" s="1"/>
  <c r="X11" i="2"/>
  <c r="X32" i="2" s="1"/>
  <c r="V11" i="2"/>
  <c r="V32" i="2" s="1"/>
  <c r="R11" i="2"/>
  <c r="R32" i="2" s="1"/>
  <c r="P11" i="2"/>
  <c r="P32" i="2" s="1"/>
  <c r="AG23" i="2"/>
  <c r="AG18" i="2"/>
  <c r="AS16" i="2"/>
  <c r="BE21" i="2"/>
  <c r="BE17" i="2"/>
  <c r="BK27" i="2"/>
  <c r="BK21" i="2"/>
  <c r="BK18" i="2"/>
  <c r="U29" i="2"/>
  <c r="Z11" i="2"/>
  <c r="E5" i="9" s="1"/>
  <c r="E8" i="9" s="1"/>
  <c r="E14" i="9" s="1"/>
  <c r="AM21" i="2"/>
  <c r="BE27" i="2"/>
  <c r="U7" i="2"/>
  <c r="U4" i="2"/>
  <c r="AA9" i="2"/>
  <c r="AM22" i="2"/>
  <c r="AS4" i="2"/>
  <c r="CE4" i="2" s="1"/>
  <c r="BE9" i="2"/>
  <c r="AA10" i="2"/>
  <c r="AA8" i="2"/>
  <c r="AA7" i="2"/>
  <c r="AA5" i="2"/>
  <c r="AG10" i="2"/>
  <c r="AM8" i="2"/>
  <c r="AY7" i="2"/>
  <c r="CE28" i="2" l="1"/>
  <c r="CE5" i="2"/>
  <c r="CE19" i="2"/>
  <c r="CG10" i="2"/>
  <c r="CE10" i="2"/>
  <c r="CG16" i="2"/>
  <c r="CE16" i="2"/>
  <c r="Z32" i="2"/>
  <c r="BE47" i="5"/>
  <c r="BC47" i="5"/>
  <c r="K25" i="1"/>
  <c r="AS47" i="5"/>
  <c r="AU47" i="5"/>
  <c r="W11" i="2"/>
  <c r="Y11" i="2"/>
  <c r="AM16" i="2"/>
  <c r="AM30" i="2"/>
  <c r="AM28" i="2"/>
  <c r="AM18" i="2"/>
  <c r="AM17" i="2"/>
  <c r="BQ35" i="1"/>
  <c r="BP30" i="1"/>
  <c r="BP36" i="1" s="1"/>
  <c r="BQ25" i="1"/>
  <c r="L30" i="1"/>
  <c r="BK23" i="2"/>
  <c r="BK16" i="2"/>
  <c r="BK9" i="2"/>
  <c r="L14" i="1"/>
  <c r="C9" i="9" s="1"/>
  <c r="BK30" i="2"/>
  <c r="BK29" i="2"/>
  <c r="BK28" i="2"/>
  <c r="BK22" i="2"/>
  <c r="BK19" i="2"/>
  <c r="BK17" i="2"/>
  <c r="BK10" i="2"/>
  <c r="BK8" i="2"/>
  <c r="BK5" i="2"/>
  <c r="BE29" i="2"/>
  <c r="BE28" i="2"/>
  <c r="BE23" i="2"/>
  <c r="BE19" i="2"/>
  <c r="BE16" i="2"/>
  <c r="BE4" i="2"/>
  <c r="AY30" i="2"/>
  <c r="AY29" i="2"/>
  <c r="AY23" i="2"/>
  <c r="AY21" i="2"/>
  <c r="AY18" i="2"/>
  <c r="AY9" i="2"/>
  <c r="AY8" i="2"/>
  <c r="AK47" i="5"/>
  <c r="AS30" i="2"/>
  <c r="AS17" i="2"/>
  <c r="AS31" i="2" s="1"/>
  <c r="AS8" i="2"/>
  <c r="AS7" i="2"/>
  <c r="CE7" i="2" s="1"/>
  <c r="AM29" i="2"/>
  <c r="AM27" i="2"/>
  <c r="AM23" i="2"/>
  <c r="AM19" i="2"/>
  <c r="AI31" i="2"/>
  <c r="AM10" i="2"/>
  <c r="AM9" i="2"/>
  <c r="AM7" i="2"/>
  <c r="AQ31" i="2"/>
  <c r="AG29" i="2"/>
  <c r="AG27" i="2"/>
  <c r="AG22" i="2"/>
  <c r="AG21" i="2"/>
  <c r="AG17" i="2"/>
  <c r="AE31" i="2"/>
  <c r="AG16" i="2"/>
  <c r="AG9" i="2"/>
  <c r="AG7" i="2"/>
  <c r="AA29" i="2"/>
  <c r="AA27" i="2"/>
  <c r="AA21" i="2"/>
  <c r="AA19" i="2"/>
  <c r="AA17" i="2"/>
  <c r="AA31" i="2" s="1"/>
  <c r="U30" i="2"/>
  <c r="U28" i="2"/>
  <c r="U27" i="2"/>
  <c r="U22" i="2"/>
  <c r="U21" i="2"/>
  <c r="U17" i="2"/>
  <c r="U16" i="2"/>
  <c r="T11" i="2"/>
  <c r="D5" i="9" s="1"/>
  <c r="D8" i="9" s="1"/>
  <c r="D14" i="9" s="1"/>
  <c r="J36" i="1"/>
  <c r="H36" i="1"/>
  <c r="J23" i="1"/>
  <c r="H23" i="1"/>
  <c r="H37" i="1" s="1"/>
  <c r="M31" i="2"/>
  <c r="N11" i="2"/>
  <c r="N32" i="2" s="1"/>
  <c r="BC31" i="2"/>
  <c r="U5" i="2"/>
  <c r="O16" i="2"/>
  <c r="O9" i="2"/>
  <c r="O7" i="2"/>
  <c r="CG7" i="2" s="1"/>
  <c r="O30" i="2"/>
  <c r="O29" i="2"/>
  <c r="O28" i="2"/>
  <c r="CG28" i="2" s="1"/>
  <c r="O27" i="2"/>
  <c r="O23" i="2"/>
  <c r="O22" i="2"/>
  <c r="O21" i="2"/>
  <c r="O19" i="2"/>
  <c r="CG19" i="2" s="1"/>
  <c r="O18" i="2"/>
  <c r="O17" i="2"/>
  <c r="O10" i="2"/>
  <c r="O8" i="2"/>
  <c r="O5" i="2"/>
  <c r="CG5" i="2" s="1"/>
  <c r="BE10" i="2"/>
  <c r="BE18" i="2"/>
  <c r="BD11" i="2"/>
  <c r="J5" i="9" s="1"/>
  <c r="J8" i="9" s="1"/>
  <c r="J14" i="9" s="1"/>
  <c r="AY27" i="2"/>
  <c r="AY22" i="2"/>
  <c r="AY17" i="2"/>
  <c r="AU31" i="2"/>
  <c r="AX11" i="2"/>
  <c r="I5" i="9" s="1"/>
  <c r="L35" i="1"/>
  <c r="C12" i="9" s="1"/>
  <c r="O12" i="9" s="1"/>
  <c r="BK4" i="2"/>
  <c r="BJ11" i="2"/>
  <c r="K5" i="9" s="1"/>
  <c r="K8" i="9" s="1"/>
  <c r="K14" i="9" s="1"/>
  <c r="AS29" i="2"/>
  <c r="AS22" i="2"/>
  <c r="AS18" i="2"/>
  <c r="AR11" i="2"/>
  <c r="H5" i="9" s="1"/>
  <c r="H8" i="9" s="1"/>
  <c r="H14" i="9" s="1"/>
  <c r="AL11" i="2"/>
  <c r="G5" i="9" s="1"/>
  <c r="G8" i="9" s="1"/>
  <c r="G14" i="9" s="1"/>
  <c r="AG28" i="2"/>
  <c r="AF11" i="2"/>
  <c r="AG8" i="2"/>
  <c r="AA11" i="2"/>
  <c r="K30" i="1" l="1"/>
  <c r="C11" i="9"/>
  <c r="O11" i="9" s="1"/>
  <c r="O9" i="9"/>
  <c r="C13" i="9"/>
  <c r="O13" i="9" s="1"/>
  <c r="CG22" i="2"/>
  <c r="CE22" i="2"/>
  <c r="CG8" i="2"/>
  <c r="CE8" i="2"/>
  <c r="CG9" i="2"/>
  <c r="CE9" i="2"/>
  <c r="CG18" i="2"/>
  <c r="CE18" i="2"/>
  <c r="CG21" i="2"/>
  <c r="CE21" i="2"/>
  <c r="CG27" i="2"/>
  <c r="CE27" i="2"/>
  <c r="CE23" i="2"/>
  <c r="CG23" i="2"/>
  <c r="CE29" i="2"/>
  <c r="CG29" i="2"/>
  <c r="AF32" i="2"/>
  <c r="F5" i="9"/>
  <c r="F8" i="9" s="1"/>
  <c r="F14" i="9" s="1"/>
  <c r="CG17" i="2"/>
  <c r="CE17" i="2"/>
  <c r="CG30" i="2"/>
  <c r="CE30" i="2"/>
  <c r="I8" i="9"/>
  <c r="AR32" i="2"/>
  <c r="BE31" i="2"/>
  <c r="AL32" i="2"/>
  <c r="BD32" i="2"/>
  <c r="AM31" i="2"/>
  <c r="AY31" i="2"/>
  <c r="T32" i="2"/>
  <c r="BK31" i="2"/>
  <c r="U31" i="2"/>
  <c r="BJ32" i="2"/>
  <c r="O31" i="2"/>
  <c r="AA32" i="2"/>
  <c r="AX32" i="2"/>
  <c r="AG31" i="2"/>
  <c r="C5" i="9"/>
  <c r="K35" i="1"/>
  <c r="AC11" i="2"/>
  <c r="Q11" i="2"/>
  <c r="K11" i="2"/>
  <c r="K14" i="1"/>
  <c r="J37" i="1"/>
  <c r="BG31" i="2"/>
  <c r="BI31" i="2"/>
  <c r="BA31" i="2"/>
  <c r="U11" i="2"/>
  <c r="I35" i="1"/>
  <c r="I30" i="1"/>
  <c r="I25" i="1"/>
  <c r="I14" i="1"/>
  <c r="AW31" i="2"/>
  <c r="AO31" i="2"/>
  <c r="W31" i="2"/>
  <c r="AK31" i="2"/>
  <c r="M11" i="2"/>
  <c r="AK11" i="2"/>
  <c r="AI11" i="2"/>
  <c r="AE11" i="2"/>
  <c r="W32" i="2"/>
  <c r="AU11" i="2"/>
  <c r="AW11" i="2"/>
  <c r="Y32" i="2"/>
  <c r="AQ11" i="2"/>
  <c r="AO11" i="2"/>
  <c r="BI11" i="2"/>
  <c r="BG11" i="2"/>
  <c r="AI47" i="5"/>
  <c r="BC11" i="2"/>
  <c r="BA11" i="2"/>
  <c r="S11" i="2"/>
  <c r="Y31" i="2"/>
  <c r="AC31" i="2"/>
  <c r="S31" i="2"/>
  <c r="Q31" i="2"/>
  <c r="K31" i="2"/>
  <c r="AS11" i="2"/>
  <c r="AM11" i="2"/>
  <c r="BQ30" i="1"/>
  <c r="BQ36" i="1" s="1"/>
  <c r="BP22" i="1"/>
  <c r="BP23" i="1" s="1"/>
  <c r="BE11" i="2"/>
  <c r="AY11" i="2"/>
  <c r="AG11" i="2"/>
  <c r="BQ14" i="1"/>
  <c r="O11" i="2"/>
  <c r="BK11" i="2"/>
  <c r="L36" i="1"/>
  <c r="K36" i="1" s="1"/>
  <c r="O5" i="9" l="1"/>
  <c r="C8" i="9"/>
  <c r="BK32" i="2"/>
  <c r="I14" i="9"/>
  <c r="U32" i="2"/>
  <c r="CE31" i="2"/>
  <c r="O32" i="2"/>
  <c r="CG31" i="2"/>
  <c r="AY32" i="2"/>
  <c r="BE32" i="2"/>
  <c r="AM32" i="2"/>
  <c r="AS32" i="2"/>
  <c r="AG32" i="2"/>
  <c r="Q32" i="2"/>
  <c r="M32" i="2"/>
  <c r="CG11" i="2"/>
  <c r="I36" i="1"/>
  <c r="AI32" i="2"/>
  <c r="AK32" i="2"/>
  <c r="S32" i="2"/>
  <c r="AQ32" i="2"/>
  <c r="AO32" i="2"/>
  <c r="AC32" i="2"/>
  <c r="AE32" i="2"/>
  <c r="AU32" i="2"/>
  <c r="AW32" i="2"/>
  <c r="BI32" i="2"/>
  <c r="BG32" i="2"/>
  <c r="BC32" i="2"/>
  <c r="BA32" i="2"/>
  <c r="K32" i="2"/>
  <c r="CE11" i="2"/>
  <c r="O8" i="9" l="1"/>
  <c r="C14" i="9"/>
  <c r="O14" i="9" s="1"/>
  <c r="P13" i="9" s="1"/>
  <c r="CG32" i="2"/>
  <c r="CE32" i="2"/>
  <c r="L23" i="1"/>
  <c r="L37" i="1" s="1"/>
  <c r="BQ22" i="1"/>
  <c r="BQ23" i="1" s="1"/>
  <c r="BQ37" i="1" s="1"/>
  <c r="P8" i="9" l="1"/>
  <c r="K23" i="1"/>
  <c r="I23" i="1"/>
  <c r="AF47" i="5"/>
  <c r="AD47" i="5"/>
  <c r="K37" i="1" l="1"/>
  <c r="I37" i="1"/>
  <c r="AP47" i="5"/>
  <c r="AN47" i="5"/>
  <c r="BJ47" i="5" l="1"/>
  <c r="BP3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Mª Rosa Marzo</author>
  </authors>
  <commentList>
    <comment ref="T4" authorId="0" shapeId="0" xr:uid="{0EDE6262-BDFD-4602-A825-F4251E88062B}">
      <text>
        <r>
          <rPr>
            <b/>
            <sz val="8"/>
            <color indexed="81"/>
            <rFont val="Tahoma"/>
            <family val="2"/>
          </rPr>
          <t>Mª Rosa Marzo:</t>
        </r>
        <r>
          <rPr>
            <sz val="8"/>
            <color indexed="81"/>
            <rFont val="Tahoma"/>
            <family val="2"/>
          </rPr>
          <t xml:space="preserve">
</t>
        </r>
        <r>
          <rPr>
            <b/>
            <sz val="8"/>
            <color indexed="81"/>
            <rFont val="Tahoma"/>
            <family val="2"/>
          </rPr>
          <t>20 PROM.INT.DE TU A CU:</t>
        </r>
        <r>
          <rPr>
            <sz val="8"/>
            <color indexed="81"/>
            <rFont val="Tahoma"/>
            <family val="2"/>
          </rPr>
          <t xml:space="preserve">
Acosta Sánchez, Miguel Angel
Bornay Barrachina, Mª del Mar
Boubeta Puig, Juan
Carbonell Baeza, Ana
Castro Mejías, Remedios
Cross Pachecho, Ismael
Durán Guerrero, Enrique
Durán Patrón, Rosa Mª
Fernández Acero, Francisco Javier
Fernández Smith, Gerard Israel
Ferradans Carames, Mª Carmen
González García, Inmaculada
González Yero, Ismael
Gutiérrez Peinado, marina
Hernández Molina, Ricardo
Ibarra Sáiz, Mª Soledad
Niveau de Villedary Mariñas, Ana Mª
Palacios Santander, José Mª
Rodríguez Tirado, Ana Mª
Toro Cebada, Rocío</t>
        </r>
      </text>
    </comment>
    <comment ref="N5" authorId="0" shapeId="0" xr:uid="{AB0D42DA-4D10-4B32-B5CD-B4CA6BA9F629}">
      <text>
        <r>
          <rPr>
            <b/>
            <sz val="8"/>
            <color indexed="81"/>
            <rFont val="Tahoma"/>
            <family val="2"/>
          </rPr>
          <t>Mª Rosa Marzo:</t>
        </r>
        <r>
          <rPr>
            <sz val="8"/>
            <color indexed="81"/>
            <rFont val="Tahoma"/>
            <family val="2"/>
          </rPr>
          <t xml:space="preserve">
</t>
        </r>
        <r>
          <rPr>
            <b/>
            <sz val="8"/>
            <color indexed="81"/>
            <rFont val="Tahoma"/>
            <family val="2"/>
          </rPr>
          <t>1 ALTA:</t>
        </r>
        <r>
          <rPr>
            <sz val="8"/>
            <color indexed="81"/>
            <rFont val="Tahoma"/>
            <family val="2"/>
          </rPr>
          <t xml:space="preserve">
Delgado Fernández, Irene.</t>
        </r>
      </text>
    </comment>
    <comment ref="AF5" authorId="0" shapeId="0" xr:uid="{BFAB03BC-1BF0-4FE0-8BC9-E064F243795E}">
      <text>
        <r>
          <rPr>
            <b/>
            <sz val="9"/>
            <color indexed="81"/>
            <rFont val="Tahoma"/>
            <family val="2"/>
          </rPr>
          <t>Mª Rosa Marzo:</t>
        </r>
        <r>
          <rPr>
            <sz val="9"/>
            <color indexed="81"/>
            <rFont val="Tahoma"/>
            <family val="2"/>
          </rPr>
          <t xml:space="preserve">
1 PCD A TU:
Casimiro-Soriguer Camacho, Ramón</t>
        </r>
      </text>
    </comment>
    <comment ref="AR5" authorId="0" shapeId="0" xr:uid="{2B45CF35-66A8-4C56-B733-7AF8EA3EB436}">
      <text>
        <r>
          <rPr>
            <b/>
            <sz val="9"/>
            <color indexed="81"/>
            <rFont val="Tahoma"/>
            <family val="2"/>
          </rPr>
          <t>Mª Rosa Marzo:</t>
        </r>
        <r>
          <rPr>
            <sz val="9"/>
            <color indexed="81"/>
            <rFont val="Tahoma"/>
            <family val="2"/>
          </rPr>
          <t xml:space="preserve">
1 CAMBIO DE TEU A TU:
Yrayzoz Díaz de Liaño, Eloisa</t>
        </r>
      </text>
    </comment>
    <comment ref="AX5" authorId="0" shapeId="0" xr:uid="{48BBF9A1-4F4F-4935-BAAD-EE572768E1F3}">
      <text>
        <r>
          <rPr>
            <b/>
            <sz val="8"/>
            <color indexed="81"/>
            <rFont val="Tahoma"/>
            <family val="2"/>
          </rPr>
          <t>Mª Rosa Marzo:</t>
        </r>
        <r>
          <rPr>
            <sz val="8"/>
            <color indexed="81"/>
            <rFont val="Tahoma"/>
            <family val="2"/>
          </rPr>
          <t xml:space="preserve">
1 JUBILACIÓN:
Navarro López, Joaquín Luis</t>
        </r>
      </text>
    </comment>
    <comment ref="AR9" authorId="0" shapeId="0" xr:uid="{A56F7CDD-D97E-471E-A087-E1D28C914714}">
      <text>
        <r>
          <rPr>
            <b/>
            <sz val="9"/>
            <color indexed="81"/>
            <rFont val="Tahoma"/>
            <family val="2"/>
          </rPr>
          <t>Mª Rosa Marzo:</t>
        </r>
        <r>
          <rPr>
            <sz val="9"/>
            <color indexed="81"/>
            <rFont val="Tahoma"/>
            <family val="2"/>
          </rPr>
          <t xml:space="preserve">
1 CAMBIO DE TEU A TU:
Yrayzoz Díaz de Liaño, Eloisa
1 PASE A SERVS. ESP. 30/06:
Jiménez Ferrer, Germán</t>
        </r>
      </text>
    </comment>
    <comment ref="AX9" authorId="0" shapeId="0" xr:uid="{C382753A-2606-4BE7-B2D8-C5DC0E36A2E4}">
      <text>
        <r>
          <rPr>
            <b/>
            <sz val="8"/>
            <color indexed="81"/>
            <rFont val="Tahoma"/>
            <family val="2"/>
          </rPr>
          <t>Mª Rosa Marzo:</t>
        </r>
        <r>
          <rPr>
            <sz val="8"/>
            <color indexed="81"/>
            <rFont val="Tahoma"/>
            <family val="2"/>
          </rPr>
          <t xml:space="preserve">
1 REINGRESO AL S. ACTIVO:
Jiménez Ferrer, Germán</t>
        </r>
      </text>
    </comment>
    <comment ref="AM12" authorId="0" shapeId="0" xr:uid="{A7288D57-3B78-46BB-A093-C569E2118394}">
      <text>
        <r>
          <rPr>
            <b/>
            <sz val="9"/>
            <color indexed="81"/>
            <rFont val="Tahoma"/>
            <family val="2"/>
          </rPr>
          <t>Mª Rosa Marzo:</t>
        </r>
        <r>
          <rPr>
            <sz val="9"/>
            <color indexed="81"/>
            <rFont val="Tahoma"/>
            <family val="2"/>
          </rPr>
          <t xml:space="preserve">
</t>
        </r>
        <r>
          <rPr>
            <sz val="8"/>
            <color indexed="81"/>
            <rFont val="Tahoma"/>
            <family val="2"/>
          </rPr>
          <t>1 CESE POR FALLECIMIENTO:
Ruffoni Castellano, José Alberto</t>
        </r>
      </text>
    </comment>
    <comment ref="N13" authorId="0" shapeId="0" xr:uid="{3F6AD5FB-186D-4C07-A894-326A3B5F0A8B}">
      <text>
        <r>
          <rPr>
            <b/>
            <sz val="8"/>
            <color indexed="81"/>
            <rFont val="Tahoma"/>
            <family val="2"/>
          </rPr>
          <t>Mª Rosa Marzo:</t>
        </r>
        <r>
          <rPr>
            <sz val="8"/>
            <color indexed="81"/>
            <rFont val="Tahoma"/>
            <family val="2"/>
          </rPr>
          <t xml:space="preserve">
</t>
        </r>
        <r>
          <rPr>
            <b/>
            <sz val="8"/>
            <color indexed="81"/>
            <rFont val="Tahoma"/>
            <family val="2"/>
          </rPr>
          <t>2 PASAN DE PCD A PPL:</t>
        </r>
        <r>
          <rPr>
            <sz val="8"/>
            <color indexed="81"/>
            <rFont val="Tahoma"/>
            <family val="2"/>
          </rPr>
          <t xml:space="preserve">
Cifredo Chacón, Mª Angeles (efectos 06/11/24).
Rodríguez García, Mª Mercedes</t>
        </r>
      </text>
    </comment>
    <comment ref="T13" authorId="0" shapeId="0" xr:uid="{0EDC8F9E-5391-425D-B135-09A2D674E924}">
      <text>
        <r>
          <rPr>
            <b/>
            <sz val="8"/>
            <color indexed="81"/>
            <rFont val="Tahoma"/>
            <family val="2"/>
          </rPr>
          <t>Mª Rosa Marzo:</t>
        </r>
        <r>
          <rPr>
            <sz val="8"/>
            <color indexed="81"/>
            <rFont val="Tahoma"/>
            <family val="2"/>
          </rPr>
          <t xml:space="preserve">
</t>
        </r>
        <r>
          <rPr>
            <b/>
            <sz val="8"/>
            <color indexed="81"/>
            <rFont val="Tahoma"/>
            <family val="2"/>
          </rPr>
          <t>1 PCD A PPL:</t>
        </r>
        <r>
          <rPr>
            <sz val="8"/>
            <color indexed="81"/>
            <rFont val="Tahoma"/>
            <family val="2"/>
          </rPr>
          <t xml:space="preserve">
Luque Ribelles, Violeta</t>
        </r>
      </text>
    </comment>
    <comment ref="AF13" authorId="0" shapeId="0" xr:uid="{80E4D9EC-5CF9-4899-B357-A0FF72E357B4}">
      <text>
        <r>
          <rPr>
            <b/>
            <sz val="9"/>
            <color indexed="81"/>
            <rFont val="Tahoma"/>
            <family val="2"/>
          </rPr>
          <t>Mª Rosa Marzo:</t>
        </r>
        <r>
          <rPr>
            <sz val="9"/>
            <color indexed="81"/>
            <rFont val="Tahoma"/>
            <family val="2"/>
          </rPr>
          <t xml:space="preserve">
1 CESE POR INCAPACIDAD (efectos 21/02/2025):
Guerrero Rodríguez, Cristina
1 PCD A TU:
Casimiro-Soriguer Camacho, Ramón</t>
        </r>
      </text>
    </comment>
    <comment ref="AM13" authorId="0" shapeId="0" xr:uid="{D2E48089-5A0F-4AEA-A3CC-C5BBE332083D}">
      <text>
        <r>
          <rPr>
            <b/>
            <sz val="9"/>
            <color indexed="81"/>
            <rFont val="Tahoma"/>
            <family val="2"/>
          </rPr>
          <t>Mª Rosa Marzo:</t>
        </r>
        <r>
          <rPr>
            <sz val="9"/>
            <color indexed="81"/>
            <rFont val="Tahoma"/>
            <family val="2"/>
          </rPr>
          <t xml:space="preserve">
</t>
        </r>
        <r>
          <rPr>
            <sz val="8"/>
            <color indexed="81"/>
            <rFont val="Tahoma"/>
            <family val="2"/>
          </rPr>
          <t>1 PASE A EXCEDENCIA ESPECIAL:
López Calle, Isabel</t>
        </r>
      </text>
    </comment>
    <comment ref="T14" authorId="0" shapeId="0" xr:uid="{64D35BD1-3313-4A86-8C35-D4858591E278}">
      <text>
        <r>
          <rPr>
            <b/>
            <sz val="8"/>
            <color indexed="81"/>
            <rFont val="Tahoma"/>
            <family val="2"/>
          </rPr>
          <t>Mª Rosa Marzo:</t>
        </r>
        <r>
          <rPr>
            <sz val="8"/>
            <color indexed="81"/>
            <rFont val="Tahoma"/>
            <family val="2"/>
          </rPr>
          <t xml:space="preserve">
</t>
        </r>
        <r>
          <rPr>
            <b/>
            <sz val="8"/>
            <color indexed="81"/>
            <rFont val="Tahoma"/>
            <family val="2"/>
          </rPr>
          <t>3 PAD A PPL:</t>
        </r>
        <r>
          <rPr>
            <sz val="8"/>
            <color indexed="81"/>
            <rFont val="Tahoma"/>
            <family val="2"/>
          </rPr>
          <t xml:space="preserve">
Fernández Granero, Miguel Angel
Lojo Tizón, Mª Carmen
Zayas García, Antonio
</t>
        </r>
        <r>
          <rPr>
            <b/>
            <sz val="8"/>
            <color indexed="81"/>
            <rFont val="Tahoma"/>
            <family val="2"/>
          </rPr>
          <t>1 PCD A PPL:</t>
        </r>
        <r>
          <rPr>
            <sz val="8"/>
            <color indexed="81"/>
            <rFont val="Tahoma"/>
            <family val="2"/>
          </rPr>
          <t xml:space="preserve">
Luque Ribelles, Violeta
</t>
        </r>
        <r>
          <rPr>
            <b/>
            <sz val="8"/>
            <color indexed="81"/>
            <rFont val="Tahoma"/>
            <family val="2"/>
          </rPr>
          <t>8 PAD A PPL INT (transitorio):</t>
        </r>
        <r>
          <rPr>
            <sz val="8"/>
            <color indexed="81"/>
            <rFont val="Tahoma"/>
            <family val="2"/>
          </rPr>
          <t xml:space="preserve">
Contero Urgal, Candela
Costado Dios, Mª Teresa
González Rodríguez, Victoria E.
Gutiérrez Madroñal, Lorena
Revelles Carrasco, Mª Remedios
Sarrias Mena, Raúl
Torrejón Rodríguez, Juan D.
Vega Moreno, Erika</t>
        </r>
      </text>
    </comment>
    <comment ref="AF14" authorId="0" shapeId="0" xr:uid="{0D21A50E-5904-456C-9C7B-8CF16F0D5BA9}">
      <text>
        <r>
          <rPr>
            <b/>
            <sz val="9"/>
            <color indexed="81"/>
            <rFont val="Tahoma"/>
            <family val="2"/>
          </rPr>
          <t>Mª Rosa Marzo:</t>
        </r>
        <r>
          <rPr>
            <sz val="9"/>
            <color indexed="81"/>
            <rFont val="Tahoma"/>
            <family val="2"/>
          </rPr>
          <t xml:space="preserve">
1 ALTA:
González Fernández, Daniel
8 DE PAD A PPL:
García Molina, Pablo
Núñez Vázquez, Isabel María
Ortega Gil, Manuela
Padrón Reyes, Lilyam
Rodríguez Díaz, Emilio
Sánchez Ortiz, Jaime
Sepúlveda Navarrete, Paula  A.
3 PPL INT A PPL (no cuentan):
Costado Dios, María Teresa
González Rodríguez, Victoria E.
Torrrejón Rodríguez, Juan Domingo</t>
        </r>
      </text>
    </comment>
    <comment ref="AX14" authorId="0" shapeId="0" xr:uid="{78913869-427F-40E1-9D9D-CF33E53E6235}">
      <text>
        <r>
          <rPr>
            <b/>
            <sz val="9"/>
            <color indexed="81"/>
            <rFont val="Tahoma"/>
            <family val="2"/>
          </rPr>
          <t>Mª Rosa Marzo:</t>
        </r>
        <r>
          <rPr>
            <sz val="9"/>
            <color indexed="81"/>
            <rFont val="Tahoma"/>
            <family val="2"/>
          </rPr>
          <t xml:space="preserve">
4 PASAN DE PAD A PPL:
Arriaza Gómez, Antonio J.
Baldomero Naranjo, Marta
Martínez Merino, Luisa I.
Pigueiras Voces, Gema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Mª Rosa Marzo</author>
  </authors>
  <commentList>
    <comment ref="L4" authorId="0" shapeId="0" xr:uid="{92C53362-1C82-433A-9AD4-50FCC51074B5}">
      <text>
        <r>
          <rPr>
            <b/>
            <sz val="8"/>
            <color indexed="81"/>
            <rFont val="Tahoma"/>
            <family val="2"/>
          </rPr>
          <t>Mª Rosa Marzo:</t>
        </r>
        <r>
          <rPr>
            <sz val="8"/>
            <color indexed="81"/>
            <rFont val="Tahoma"/>
            <family val="2"/>
          </rPr>
          <t xml:space="preserve">
</t>
        </r>
        <r>
          <rPr>
            <b/>
            <sz val="8"/>
            <color indexed="81"/>
            <rFont val="Tahoma"/>
            <family val="2"/>
          </rPr>
          <t>1 JUBILACIÓN:</t>
        </r>
        <r>
          <rPr>
            <sz val="8"/>
            <color indexed="81"/>
            <rFont val="Tahoma"/>
            <family val="2"/>
          </rPr>
          <t xml:space="preserve">
Yébenes Montoro, Antonio
</t>
        </r>
        <r>
          <rPr>
            <b/>
            <sz val="8"/>
            <color indexed="81"/>
            <rFont val="Tahoma"/>
            <family val="2"/>
          </rPr>
          <t>1 EXCEDENCIA VOLUNTARIA:</t>
        </r>
        <r>
          <rPr>
            <sz val="8"/>
            <color indexed="81"/>
            <rFont val="Tahoma"/>
            <family val="2"/>
          </rPr>
          <t xml:space="preserve">
Álvarez Delgado, Juana</t>
        </r>
      </text>
    </comment>
    <comment ref="AF4" authorId="0" shapeId="0" xr:uid="{7A998295-43F6-4DBD-8B9D-B0F5BB8CA98D}">
      <text>
        <r>
          <rPr>
            <b/>
            <sz val="9"/>
            <color indexed="81"/>
            <rFont val="Tahoma"/>
            <family val="2"/>
          </rPr>
          <t>Mª Rosa Marzo:</t>
        </r>
        <r>
          <rPr>
            <sz val="9"/>
            <color indexed="81"/>
            <rFont val="Tahoma"/>
            <family val="2"/>
          </rPr>
          <t xml:space="preserve">
8 ALTAS POR PROM.INT:
Aragón Reyes, Irene
Barragán Aragón, M Carmen
Escribano Cabrera, Paulino
García Pérez, Elena
Montes Ferreiro, Mª Mar
Ojeda Gómez, Teresa Coral
Portillo Rendón, Jorge
Reina Romero, Mª Josë</t>
        </r>
      </text>
    </comment>
    <comment ref="L5" authorId="0" shapeId="0" xr:uid="{A58538C5-75E4-4E2E-8658-B5163161B55A}">
      <text>
        <r>
          <rPr>
            <b/>
            <sz val="8"/>
            <color indexed="81"/>
            <rFont val="Tahoma"/>
            <family val="2"/>
          </rPr>
          <t>Mª Rosa Marzo:</t>
        </r>
        <r>
          <rPr>
            <sz val="8"/>
            <color indexed="81"/>
            <rFont val="Tahoma"/>
            <family val="2"/>
          </rPr>
          <t xml:space="preserve">
</t>
        </r>
        <r>
          <rPr>
            <b/>
            <sz val="8"/>
            <color indexed="81"/>
            <rFont val="Tahoma"/>
            <family val="2"/>
          </rPr>
          <t>1 JUBILACIÓN:</t>
        </r>
        <r>
          <rPr>
            <sz val="8"/>
            <color indexed="81"/>
            <rFont val="Tahoma"/>
            <family val="2"/>
          </rPr>
          <t xml:space="preserve">
Baratech Nuche, Magdalena</t>
        </r>
      </text>
    </comment>
    <comment ref="AF5" authorId="0" shapeId="0" xr:uid="{61C97A2F-8D44-45FA-B230-F1971266ACFE}">
      <text>
        <r>
          <rPr>
            <b/>
            <sz val="9"/>
            <color indexed="81"/>
            <rFont val="Tahoma"/>
            <family val="2"/>
          </rPr>
          <t>Mª Rosa Marzo:</t>
        </r>
        <r>
          <rPr>
            <sz val="9"/>
            <color indexed="81"/>
            <rFont val="Tahoma"/>
            <family val="2"/>
          </rPr>
          <t xml:space="preserve">
8 CESES POR PROM. INT:
Ver arriba.</t>
        </r>
      </text>
    </comment>
    <comment ref="L6" authorId="0" shapeId="0" xr:uid="{3B74E677-3F33-413F-BF2E-E64B94A1FDF9}">
      <text>
        <r>
          <rPr>
            <b/>
            <sz val="8"/>
            <color indexed="81"/>
            <rFont val="Tahoma"/>
            <family val="2"/>
          </rPr>
          <t>Mª Rosa Marzo:</t>
        </r>
        <r>
          <rPr>
            <sz val="8"/>
            <color indexed="81"/>
            <rFont val="Tahoma"/>
            <family val="2"/>
          </rPr>
          <t xml:space="preserve">
</t>
        </r>
        <r>
          <rPr>
            <b/>
            <sz val="8"/>
            <color indexed="81"/>
            <rFont val="Tahoma"/>
            <family val="2"/>
          </rPr>
          <t>1 RENUNCIA:</t>
        </r>
        <r>
          <rPr>
            <sz val="8"/>
            <color indexed="81"/>
            <rFont val="Tahoma"/>
            <family val="2"/>
          </rPr>
          <t xml:space="preserve">
Sagardoy Moreno, Luis M.</t>
        </r>
      </text>
    </comment>
    <comment ref="V6" authorId="0" shapeId="0" xr:uid="{467E4AB1-DD43-4B06-B30B-B7E5D7B6ECA2}">
      <text>
        <r>
          <rPr>
            <b/>
            <sz val="9"/>
            <color indexed="81"/>
            <rFont val="Tahoma"/>
            <family val="2"/>
          </rPr>
          <t>Mª Rosa Marzo:</t>
        </r>
        <r>
          <rPr>
            <sz val="9"/>
            <color indexed="81"/>
            <rFont val="Tahoma"/>
            <family val="2"/>
          </rPr>
          <t xml:space="preserve">
1 CESE POR INCAPACIDAD (efectos 1109/2024): 
Francisca Alejo Cantero</t>
        </r>
      </text>
    </comment>
    <comment ref="AF6" authorId="0" shapeId="0" xr:uid="{39CDD102-5CD0-43D6-9F1F-5F976A24F9AF}">
      <text>
        <r>
          <rPr>
            <b/>
            <sz val="9"/>
            <color indexed="81"/>
            <rFont val="Tahoma"/>
            <family val="2"/>
          </rPr>
          <t>Mª Rosa Marzo:</t>
        </r>
        <r>
          <rPr>
            <sz val="9"/>
            <color indexed="81"/>
            <rFont val="Tahoma"/>
            <family val="2"/>
          </rPr>
          <t xml:space="preserve">
1 JUBILACIÓN:
Cuez Recamale, Rosa</t>
        </r>
      </text>
    </comment>
    <comment ref="AK6" authorId="0" shapeId="0" xr:uid="{BA121DE4-FDE5-4E10-9CAB-BF8280230399}">
      <text>
        <r>
          <rPr>
            <b/>
            <sz val="8"/>
            <color indexed="81"/>
            <rFont val="Tahoma"/>
            <family val="2"/>
          </rPr>
          <t>Mª Rosa Marzo:</t>
        </r>
        <r>
          <rPr>
            <sz val="8"/>
            <color indexed="81"/>
            <rFont val="Tahoma"/>
            <family val="2"/>
          </rPr>
          <t xml:space="preserve">
1 CESE DE FI ADMVO INF A FC ADMVO UCA:
García Flores, Fernando</t>
        </r>
      </text>
    </comment>
    <comment ref="AK7" authorId="0" shapeId="0" xr:uid="{E56E3261-2B6A-4CF9-B007-94CBB8182117}">
      <text>
        <r>
          <rPr>
            <b/>
            <sz val="8"/>
            <color indexed="81"/>
            <rFont val="Tahoma"/>
            <family val="2"/>
          </rPr>
          <t>Mª Rosa Marzo:</t>
        </r>
        <r>
          <rPr>
            <sz val="8"/>
            <color indexed="81"/>
            <rFont val="Tahoma"/>
            <family val="2"/>
          </rPr>
          <t xml:space="preserve">
1 AUX ADMVO NUEVO INGRESO:
Lope Vega, Mª Jesús
15 AUX ADMVO DE FI A FC:
Caire Hormigo, Patricia
Cantero Rodríguez, Ana Belén
Garcia Cañas, Carlos Manuel
González León, Jose Antonio
Lobón Vela, Regina
Marmolejo Jiménez, Mª Dolores
Martín García, Mª Isabel
Mínguez Otero, Ana
Muriel Castro, Juan Antonio
Nuño Cuevas, Juan Manuel
Otero Ortega, Vanesa (ANTES FI GESTIÓN)
Robles Morales, Mª Angeles
Soler García, Francisca
Tellado Campaña, Vanesa
Valero González, Begoña</t>
        </r>
        <r>
          <rPr>
            <sz val="9"/>
            <color indexed="81"/>
            <rFont val="Tahoma"/>
            <family val="2"/>
          </rPr>
          <t xml:space="preserve">
</t>
        </r>
      </text>
    </comment>
    <comment ref="AP7" authorId="0" shapeId="0" xr:uid="{EF79190E-E132-49C3-8C9F-77B7E8CA4E7A}">
      <text>
        <r>
          <rPr>
            <b/>
            <sz val="9"/>
            <color indexed="81"/>
            <rFont val="Tahoma"/>
            <family val="2"/>
          </rPr>
          <t>Mª Rosa Marzo:</t>
        </r>
        <r>
          <rPr>
            <sz val="9"/>
            <color indexed="81"/>
            <rFont val="Tahoma"/>
            <family val="2"/>
          </rPr>
          <t xml:space="preserve">
5 ALTAS POR C.O:
Alba Perales, Manuel
Gassin de la Peña, Mª Guadalupe
Martín Romero, Magdalena
Mateos Debrán, Mario
Muñoz Nuñez, Juan Carlos</t>
        </r>
      </text>
    </comment>
    <comment ref="AK9" authorId="0" shapeId="0" xr:uid="{9D42BBFC-53F6-44F2-8157-A5462EA085CB}">
      <text>
        <r>
          <rPr>
            <b/>
            <sz val="8"/>
            <color indexed="81"/>
            <rFont val="Tahoma"/>
            <family val="2"/>
          </rPr>
          <t>Mª Rosa Marzo:</t>
        </r>
        <r>
          <rPr>
            <sz val="8"/>
            <color indexed="81"/>
            <rFont val="Tahoma"/>
            <family val="2"/>
          </rPr>
          <t xml:space="preserve">
1 CESE POR JUBILACIÓN:
Márquez Pérez, Aurora</t>
        </r>
      </text>
    </comment>
    <comment ref="AA11" authorId="0" shapeId="0" xr:uid="{A6E3B9EC-DEDB-492B-A7C0-300355AED3F1}">
      <text>
        <r>
          <rPr>
            <b/>
            <sz val="9"/>
            <color indexed="81"/>
            <rFont val="Tahoma"/>
            <family val="2"/>
          </rPr>
          <t>Mª Rosa Marzo:</t>
        </r>
        <r>
          <rPr>
            <sz val="9"/>
            <color indexed="81"/>
            <rFont val="Tahoma"/>
            <family val="2"/>
          </rPr>
          <t xml:space="preserve">
1 CESE POR INCAPACIDAD:
Heredia Luque, Jesús</t>
        </r>
      </text>
    </comment>
    <comment ref="AF11" authorId="0" shapeId="0" xr:uid="{AFA4E497-3E14-4C59-A8DA-427B1915D912}">
      <text>
        <r>
          <rPr>
            <b/>
            <sz val="9"/>
            <color indexed="81"/>
            <rFont val="Tahoma"/>
            <family val="2"/>
          </rPr>
          <t>Mª Rosa Marzo:</t>
        </r>
        <r>
          <rPr>
            <sz val="9"/>
            <color indexed="81"/>
            <rFont val="Tahoma"/>
            <family val="2"/>
          </rPr>
          <t xml:space="preserve">
1 JUBILACIÓN:
Aburruzaga García, Gerardo
1 PASE DE INT A FC:
Justicia de la Torre, Consuelo</t>
        </r>
      </text>
    </comment>
    <comment ref="AK13" authorId="0" shapeId="0" xr:uid="{807909C5-1401-49EB-A33A-76C7398B913F}">
      <text>
        <r>
          <rPr>
            <b/>
            <sz val="8"/>
            <color indexed="81"/>
            <rFont val="Tahoma"/>
            <family val="2"/>
          </rPr>
          <t>Mª Rosa Marzo:</t>
        </r>
        <r>
          <rPr>
            <sz val="8"/>
            <color indexed="81"/>
            <rFont val="Tahoma"/>
            <family val="2"/>
          </rPr>
          <t xml:space="preserve">
2 PASES DE FI A FC:
Fernández Gutiérrez, Antonio
Hita Marchante, Rafael</t>
        </r>
      </text>
    </comment>
    <comment ref="AK16" authorId="0" shapeId="0" xr:uid="{5C05C283-397B-4F12-840A-A9882445D118}">
      <text>
        <r>
          <rPr>
            <b/>
            <sz val="8"/>
            <color indexed="81"/>
            <rFont val="Tahoma"/>
            <family val="2"/>
          </rPr>
          <t>Mª Rosa Marzo:</t>
        </r>
        <r>
          <rPr>
            <sz val="8"/>
            <color indexed="81"/>
            <rFont val="Tahoma"/>
            <family val="2"/>
          </rPr>
          <t xml:space="preserve">
1 PASE DE FI GESTIÓN A FC AUX. ADMVO:
Otero Ortega, Vanesa</t>
        </r>
      </text>
    </comment>
    <comment ref="AF19" authorId="0" shapeId="0" xr:uid="{9AED2470-4B0B-404A-8FCD-C467D49B48BC}">
      <text>
        <r>
          <rPr>
            <b/>
            <sz val="9"/>
            <color indexed="81"/>
            <rFont val="Tahoma"/>
            <family val="2"/>
          </rPr>
          <t>Mª Rosa Marzo:</t>
        </r>
        <r>
          <rPr>
            <sz val="9"/>
            <color indexed="81"/>
            <rFont val="Tahoma"/>
            <family val="2"/>
          </rPr>
          <t xml:space="preserve">
1 PASE DE INT A FC:
Justicial de la Torre, Consuelo</t>
        </r>
      </text>
    </comment>
    <comment ref="AK21" authorId="0" shapeId="0" xr:uid="{5378B7D9-C5DF-4BB7-9650-BE2269399893}">
      <text>
        <r>
          <rPr>
            <b/>
            <sz val="8"/>
            <color indexed="81"/>
            <rFont val="Tahoma"/>
            <family val="2"/>
          </rPr>
          <t>Mª Rosa Marzo:</t>
        </r>
        <r>
          <rPr>
            <sz val="8"/>
            <color indexed="81"/>
            <rFont val="Tahoma"/>
            <family val="2"/>
          </rPr>
          <t xml:space="preserve">
1 CESE A FC ADMVO UCA:
García Flores, Fernando
2 PASES DE FI A FC:
Fernández Gutiérrez, Antonio
Hita Marchante, Rafael</t>
        </r>
      </text>
    </comment>
    <comment ref="AA27" authorId="0" shapeId="0" xr:uid="{1EE43E8C-12E5-4504-9538-8B28BFCF2C4B}">
      <text>
        <r>
          <rPr>
            <b/>
            <sz val="9"/>
            <color indexed="81"/>
            <rFont val="Tahoma"/>
            <family val="2"/>
          </rPr>
          <t>Mª Rosa Marzo:</t>
        </r>
        <r>
          <rPr>
            <sz val="9"/>
            <color indexed="81"/>
            <rFont val="Tahoma"/>
            <family val="2"/>
          </rPr>
          <t xml:space="preserve">
1 PROM.INT. DE GRUPO IV:
Arroyo García, Francisco</t>
        </r>
      </text>
    </comment>
    <comment ref="AF27" authorId="0" shapeId="0" xr:uid="{E641C1C1-CFAB-4B80-8FB5-3FC2554C61D3}">
      <text>
        <r>
          <rPr>
            <b/>
            <sz val="9"/>
            <color indexed="81"/>
            <rFont val="Tahoma"/>
            <family val="2"/>
          </rPr>
          <t>Mª Rosa Marzo:</t>
        </r>
        <r>
          <rPr>
            <sz val="9"/>
            <color indexed="81"/>
            <rFont val="Tahoma"/>
            <family val="2"/>
          </rPr>
          <t xml:space="preserve">
3 ALTAS POR PROM. INT:
Angel Ruiz, José Andrés
Aragón Aragón, Diego
Prieto Coria, Julián
</t>
        </r>
      </text>
    </comment>
    <comment ref="AK27" authorId="0" shapeId="0" xr:uid="{2D3784A3-227D-4A41-89E8-68D5C177775C}">
      <text>
        <r>
          <rPr>
            <b/>
            <sz val="8"/>
            <color indexed="81"/>
            <rFont val="Tahoma"/>
            <family val="2"/>
          </rPr>
          <t>Mª Rosa Marzo:</t>
        </r>
        <r>
          <rPr>
            <sz val="8"/>
            <color indexed="81"/>
            <rFont val="Tahoma"/>
            <family val="2"/>
          </rPr>
          <t xml:space="preserve">
2 PASES DE LE A LF:
Iglesias Freire, Miriam E.
Torres Ruiz, Rosa</t>
        </r>
      </text>
    </comment>
    <comment ref="AA28" authorId="0" shapeId="0" xr:uid="{69C03999-2F3F-4B44-AD7A-44BB79C204F9}">
      <text>
        <r>
          <rPr>
            <b/>
            <sz val="9"/>
            <color indexed="81"/>
            <rFont val="Tahoma"/>
            <family val="2"/>
          </rPr>
          <t>Mª Rosa Marzo:</t>
        </r>
        <r>
          <rPr>
            <sz val="9"/>
            <color indexed="81"/>
            <rFont val="Tahoma"/>
            <family val="2"/>
          </rPr>
          <t xml:space="preserve">
1 PROM.INT. A GRUPO III:
Arroyo García, Francisco</t>
        </r>
      </text>
    </comment>
    <comment ref="AF28" authorId="0" shapeId="0" xr:uid="{704F746D-C277-40B8-AD7F-827A1568F35D}">
      <text>
        <r>
          <rPr>
            <b/>
            <sz val="9"/>
            <color indexed="81"/>
            <rFont val="Tahoma"/>
            <family val="2"/>
          </rPr>
          <t>Mª Rosa Marzo:</t>
        </r>
        <r>
          <rPr>
            <sz val="9"/>
            <color indexed="81"/>
            <rFont val="Tahoma"/>
            <family val="2"/>
          </rPr>
          <t xml:space="preserve">
2 CESES POR PROM. INT:
Angel Ruiz, Jose Andres
Prieto Coria, Julián
1 ALTA DE TEMP A FIJO:
Valle Jiménez, Blas del</t>
        </r>
      </text>
    </comment>
    <comment ref="AK28" authorId="0" shapeId="0" xr:uid="{0D248059-91ED-43EA-8F3D-4D57AC8C92E8}">
      <text>
        <r>
          <rPr>
            <b/>
            <sz val="8"/>
            <color indexed="81"/>
            <rFont val="Tahoma"/>
            <family val="2"/>
          </rPr>
          <t>Mª Rosa Marzo:</t>
        </r>
        <r>
          <rPr>
            <sz val="8"/>
            <color indexed="81"/>
            <rFont val="Tahoma"/>
            <family val="2"/>
          </rPr>
          <t xml:space="preserve">
1 CESE POR JUBILACIÓN:
Ortiz García, Isabel</t>
        </r>
      </text>
    </comment>
    <comment ref="AP28" authorId="0" shapeId="0" xr:uid="{0BDF460D-D4AD-4F44-869C-4422E683CB0B}">
      <text>
        <r>
          <rPr>
            <b/>
            <sz val="8"/>
            <color indexed="81"/>
            <rFont val="Tahoma"/>
            <family val="2"/>
          </rPr>
          <t>Mª Rosa Marzo:</t>
        </r>
        <r>
          <rPr>
            <sz val="8"/>
            <color indexed="81"/>
            <rFont val="Tahoma"/>
            <family val="2"/>
          </rPr>
          <t xml:space="preserve">
1 PASE DE GRUPO IV A III POR P.I:
Iglesias González, José Ramón
1 CESE POR JUBILACIÓN: 
Salazar Alba, Mª Carmen</t>
        </r>
      </text>
    </comment>
    <comment ref="AP29" authorId="0" shapeId="0" xr:uid="{A1BC1F3F-C1D7-40CE-8A6E-8E6FF3ADB30F}">
      <text>
        <r>
          <rPr>
            <b/>
            <sz val="8"/>
            <color indexed="81"/>
            <rFont val="Tahoma"/>
            <family val="2"/>
          </rPr>
          <t>Mª Rosa Marzo:</t>
        </r>
        <r>
          <rPr>
            <sz val="8"/>
            <color indexed="81"/>
            <rFont val="Tahoma"/>
            <family val="2"/>
          </rPr>
          <t xml:space="preserve">
1 PASE DE GRUPO IV A III POR P.I:
Iglesias González, José Ramón</t>
        </r>
      </text>
    </comment>
    <comment ref="AF33" authorId="0" shapeId="0" xr:uid="{D0792FB1-D34C-47FF-B820-38434083D6F6}">
      <text>
        <r>
          <rPr>
            <b/>
            <sz val="9"/>
            <color indexed="81"/>
            <rFont val="Tahoma"/>
            <family val="2"/>
          </rPr>
          <t>Mª Rosa Marzo:</t>
        </r>
        <r>
          <rPr>
            <sz val="9"/>
            <color indexed="81"/>
            <rFont val="Tahoma"/>
            <family val="2"/>
          </rPr>
          <t xml:space="preserve">
1 CESE POR PASE A FIJO:
Valle Jiménez, Blas del</t>
        </r>
      </text>
    </comment>
    <comment ref="AF34" authorId="0" shapeId="0" xr:uid="{B33F0B0A-7415-4148-9B52-F5D3BFE2B847}">
      <text>
        <r>
          <rPr>
            <b/>
            <sz val="9"/>
            <color indexed="81"/>
            <rFont val="Tahoma"/>
            <family val="2"/>
          </rPr>
          <t>Mª Rosa Marzo:</t>
        </r>
        <r>
          <rPr>
            <sz val="9"/>
            <color indexed="81"/>
            <rFont val="Tahoma"/>
            <family val="2"/>
          </rPr>
          <t xml:space="preserve">
1 CESE POR PASE A FIJO:
Marín Alvarez, Elena</t>
        </r>
      </text>
    </comment>
  </commentList>
</comments>
</file>

<file path=xl/sharedStrings.xml><?xml version="1.0" encoding="utf-8"?>
<sst xmlns="http://schemas.openxmlformats.org/spreadsheetml/2006/main" count="673" uniqueCount="310">
  <si>
    <t>DIFERENCIA MES ANTERIOR</t>
  </si>
  <si>
    <t>DIFERENCIA MES ENERO</t>
  </si>
  <si>
    <t>CUERPO/ESCALA/GRUPO</t>
  </si>
  <si>
    <t>Mujeres</t>
  </si>
  <si>
    <t>Hombres</t>
  </si>
  <si>
    <t>Total</t>
  </si>
  <si>
    <t>Técnico Gestión (Admón. General)</t>
  </si>
  <si>
    <t>Gestión (Admón. General)</t>
  </si>
  <si>
    <t>Administrativo (Admón. General)</t>
  </si>
  <si>
    <t>Auxiliar Administrativo (Admón. General)</t>
  </si>
  <si>
    <t>Subalterno (Admón. General)</t>
  </si>
  <si>
    <t>Facultativo Biblioteca</t>
  </si>
  <si>
    <t>Ayudante Biblioteca</t>
  </si>
  <si>
    <t>Técnico Gestión (Informática)</t>
  </si>
  <si>
    <t>Gestión (Informática)</t>
  </si>
  <si>
    <t>Administrativo (Informática)</t>
  </si>
  <si>
    <t>FUNC INTº</t>
  </si>
  <si>
    <t>Gestión (Admón General)</t>
  </si>
  <si>
    <t>LAB FIJO</t>
  </si>
  <si>
    <t>Grupo I</t>
  </si>
  <si>
    <t>Grupo II</t>
  </si>
  <si>
    <t>Grupo III</t>
  </si>
  <si>
    <t>Grupo IV</t>
  </si>
  <si>
    <t>PERSONAL DOCENTE E INVESTIGADOR</t>
  </si>
  <si>
    <t>CATEGORIA</t>
  </si>
  <si>
    <t>DEDICACIÓN</t>
  </si>
  <si>
    <t>Nº PDI</t>
  </si>
  <si>
    <t xml:space="preserve">EQ TC </t>
  </si>
  <si>
    <t>EQ TC</t>
  </si>
  <si>
    <t>FUNCIONARIOS</t>
  </si>
  <si>
    <t>Tiempo Completo</t>
  </si>
  <si>
    <t>Tiempo Parcial (6 horas)</t>
  </si>
  <si>
    <t>P. Asociado</t>
  </si>
  <si>
    <t>Tiempo Parcial (5 horas)</t>
  </si>
  <si>
    <t>Tiempo Parcial (4 horas)</t>
  </si>
  <si>
    <t>Tiempo Parcial (3 horas)</t>
  </si>
  <si>
    <t>P. Colaborador</t>
  </si>
  <si>
    <t>P. Contratado Doctor</t>
  </si>
  <si>
    <t xml:space="preserve">Ayudante  </t>
  </si>
  <si>
    <t>LÉASE ATENTAMENTE</t>
  </si>
  <si>
    <t>*</t>
  </si>
  <si>
    <t>Fuente de los datos:</t>
  </si>
  <si>
    <r>
      <t xml:space="preserve">El número de personas no computa las </t>
    </r>
    <r>
      <rPr>
        <b/>
        <sz val="8"/>
        <rFont val="Arial"/>
        <family val="2"/>
      </rPr>
      <t>plazas dotadas y vacantes</t>
    </r>
    <r>
      <rPr>
        <sz val="8"/>
        <rFont val="Arial"/>
        <family val="2"/>
      </rPr>
      <t>.</t>
    </r>
  </si>
  <si>
    <r>
      <t xml:space="preserve">En el cómputo de número de personas, aparece sólo el Personal que se encuentra en </t>
    </r>
    <r>
      <rPr>
        <b/>
        <sz val="8"/>
        <rFont val="Arial"/>
        <family val="2"/>
      </rPr>
      <t xml:space="preserve">Servicio Activo </t>
    </r>
  </si>
  <si>
    <r>
      <t xml:space="preserve">El </t>
    </r>
    <r>
      <rPr>
        <b/>
        <sz val="8"/>
        <rFont val="Arial"/>
        <family val="2"/>
      </rPr>
      <t>PAS Funcionario en prácticas</t>
    </r>
    <r>
      <rPr>
        <sz val="8"/>
        <rFont val="Arial"/>
        <family val="2"/>
      </rPr>
      <t xml:space="preserve"> está incluído dentro del número de personas PAS Funcionario de Carrera.</t>
    </r>
  </si>
  <si>
    <r>
      <t xml:space="preserve">El PAS Funcionario perteneciente a </t>
    </r>
    <r>
      <rPr>
        <b/>
        <sz val="8"/>
        <rFont val="Arial"/>
        <family val="2"/>
      </rPr>
      <t>Escalas Especiales o a las Especialidades de Obras y Servicios y Deportes</t>
    </r>
    <r>
      <rPr>
        <sz val="8"/>
        <rFont val="Arial"/>
        <family val="2"/>
      </rPr>
      <t>, está incluído dentro del número de personas PAS Funcionario de Carrera de Administración General.</t>
    </r>
  </si>
  <si>
    <t>PDI equivalencia a Tiempo Completo (Criterio de la CRUE): proporcional a la jornada (TC= 37,5 horas)</t>
  </si>
  <si>
    <t>Tiempo Completo: 1</t>
  </si>
  <si>
    <t>Tiempo Parcial (6 horas): 0,32</t>
  </si>
  <si>
    <t>Tiempo Parcial (5 horas): 0,27</t>
  </si>
  <si>
    <t>Tiempo Parcial (4 horas): 0,22</t>
  </si>
  <si>
    <t>Tiempo Parcial (3 horas): 0,16</t>
  </si>
  <si>
    <t>CATEGORÍAS PDI</t>
  </si>
  <si>
    <t>CODIGO</t>
  </si>
  <si>
    <t>00004</t>
  </si>
  <si>
    <t>00006</t>
  </si>
  <si>
    <t>00007</t>
  </si>
  <si>
    <t>A0500</t>
  </si>
  <si>
    <t>A0504</t>
  </si>
  <si>
    <t>A0505</t>
  </si>
  <si>
    <t>A0506</t>
  </si>
  <si>
    <t>00064</t>
  </si>
  <si>
    <t>00067</t>
  </si>
  <si>
    <t>Ayudante</t>
  </si>
  <si>
    <t>00060</t>
  </si>
  <si>
    <t>00062</t>
  </si>
  <si>
    <t>00061</t>
  </si>
  <si>
    <t>00063</t>
  </si>
  <si>
    <t>00143</t>
  </si>
  <si>
    <t>Técnico Gestión Admón General</t>
  </si>
  <si>
    <t>ARQ</t>
  </si>
  <si>
    <t>A1604</t>
  </si>
  <si>
    <t>A3051</t>
  </si>
  <si>
    <t>A7110</t>
  </si>
  <si>
    <t>A7191</t>
  </si>
  <si>
    <t>A7111</t>
  </si>
  <si>
    <t>Técnico Gestión Informática</t>
  </si>
  <si>
    <t>A7118</t>
  </si>
  <si>
    <t>Gestión Admón General</t>
  </si>
  <si>
    <t>A0406</t>
  </si>
  <si>
    <t>A7112</t>
  </si>
  <si>
    <t>A7192</t>
  </si>
  <si>
    <t>A7113</t>
  </si>
  <si>
    <t>A7311</t>
  </si>
  <si>
    <t>Gestión Informática</t>
  </si>
  <si>
    <t>A7119</t>
  </si>
  <si>
    <t>Administrativo Admón General</t>
  </si>
  <si>
    <t>7094</t>
  </si>
  <si>
    <t>A6025</t>
  </si>
  <si>
    <t>A7114</t>
  </si>
  <si>
    <t>Administrativo Informática</t>
  </si>
  <si>
    <t>A7120</t>
  </si>
  <si>
    <t>Auxiliar Administrativo</t>
  </si>
  <si>
    <t>A7116</t>
  </si>
  <si>
    <t>Grupo E</t>
  </si>
  <si>
    <t>Subalterno Admón General</t>
  </si>
  <si>
    <t>A6039</t>
  </si>
  <si>
    <t>00013</t>
  </si>
  <si>
    <t>00014</t>
  </si>
  <si>
    <t>00066</t>
  </si>
  <si>
    <r>
      <t xml:space="preserve">Número de PDI: </t>
    </r>
    <r>
      <rPr>
        <b/>
        <sz val="8"/>
        <rFont val="Arial"/>
        <family val="2"/>
      </rPr>
      <t>Tavira PDI</t>
    </r>
  </si>
  <si>
    <r>
      <t xml:space="preserve">Número de PAS: </t>
    </r>
    <r>
      <rPr>
        <b/>
        <sz val="8"/>
        <rFont val="Arial"/>
        <family val="2"/>
      </rPr>
      <t>Obtenido de Discoverer el último día del mes</t>
    </r>
  </si>
  <si>
    <t>Secretaria Consejo Social</t>
  </si>
  <si>
    <t xml:space="preserve">PE </t>
  </si>
  <si>
    <t>PERSONAL TÉCNICO E INVESTIGADOR</t>
  </si>
  <si>
    <t>DIFERENCIA MES 
ANTERIOR</t>
  </si>
  <si>
    <t>Nº</t>
  </si>
  <si>
    <t>Tiempo Parcial</t>
  </si>
  <si>
    <t xml:space="preserve">Tiempo Parcial </t>
  </si>
  <si>
    <t>TOTAL PERSONAL TÉCNICO E INVESTIGADOR</t>
  </si>
  <si>
    <t>TOTAL PDI</t>
  </si>
  <si>
    <t xml:space="preserve">00008 </t>
  </si>
  <si>
    <t xml:space="preserve">00010 </t>
  </si>
  <si>
    <t xml:space="preserve">00012 </t>
  </si>
  <si>
    <t xml:space="preserve">00013 </t>
  </si>
  <si>
    <t xml:space="preserve">00016 </t>
  </si>
  <si>
    <t xml:space="preserve">00017 </t>
  </si>
  <si>
    <t>00018</t>
  </si>
  <si>
    <t xml:space="preserve">00019 </t>
  </si>
  <si>
    <t xml:space="preserve">00021 </t>
  </si>
  <si>
    <t>LABORALES</t>
  </si>
  <si>
    <t>SUBTOTAL PDI FUNCIONARIO</t>
  </si>
  <si>
    <t>AT</t>
  </si>
  <si>
    <t>7512</t>
  </si>
  <si>
    <t>A7414</t>
  </si>
  <si>
    <t>00525</t>
  </si>
  <si>
    <t>00015</t>
  </si>
  <si>
    <t>CATEGORÍAS PAS</t>
  </si>
  <si>
    <t>Grupo A1</t>
  </si>
  <si>
    <t>A1200</t>
  </si>
  <si>
    <t>Grupo A2</t>
  </si>
  <si>
    <t>Grupo C1</t>
  </si>
  <si>
    <t>Grupo C2</t>
  </si>
  <si>
    <t>Tiempo Parcial (2 horas)</t>
  </si>
  <si>
    <t>00024</t>
  </si>
  <si>
    <t>INVGJ-TS</t>
  </si>
  <si>
    <t>FUN. CARRERA</t>
  </si>
  <si>
    <t>Tiempo Parcial (2 horas): 0,11</t>
  </si>
  <si>
    <t>Catedrático/a Universidad</t>
  </si>
  <si>
    <t>Profesor/a Titular Universidad</t>
  </si>
  <si>
    <t>Catedrático/a Escuela Universitaria</t>
  </si>
  <si>
    <t>Profesor/a Titular Escuela Universitaria</t>
  </si>
  <si>
    <t>Profesor/a Colaborador/a</t>
  </si>
  <si>
    <t>Profesor/a Contratado/a Doctor/a</t>
  </si>
  <si>
    <t>Profesor/a Asociado/a</t>
  </si>
  <si>
    <t xml:space="preserve">Profesor/a Visitante </t>
  </si>
  <si>
    <t>Profesor/a Asociado/a Ciencias Salud</t>
  </si>
  <si>
    <t>Profesor/a Sustituto/a Interino/a</t>
  </si>
  <si>
    <t>Ayudante Doctor/a</t>
  </si>
  <si>
    <t>00026</t>
  </si>
  <si>
    <t>A7100</t>
  </si>
  <si>
    <t>P. Emérito</t>
  </si>
  <si>
    <t>00065</t>
  </si>
  <si>
    <t>Profesor/a Emérito</t>
  </si>
  <si>
    <t>TCAPOPDI/TECAPLIC</t>
  </si>
  <si>
    <t>Cap. VI. Investigador Diplomado</t>
  </si>
  <si>
    <t>Cap. VI. Investigador Doctor Tipo 1</t>
  </si>
  <si>
    <t>Cap. VI. Investigador Doctor Tipo 2</t>
  </si>
  <si>
    <t>Cap. VI. Investigador Licenciado</t>
  </si>
  <si>
    <t>Cap. VI. Invest. Licenciado en form</t>
  </si>
  <si>
    <t>Cap. VI. Técnico Auxiliar Laboratorio</t>
  </si>
  <si>
    <t>Cap. VI. Técnico Especialista</t>
  </si>
  <si>
    <t>Cap. VI. Técnico Especialista Laborat.</t>
  </si>
  <si>
    <t>Cap. VI. Técnico investigador diplomado</t>
  </si>
  <si>
    <t>Cap. VI. Técnico investigador licenciado</t>
  </si>
  <si>
    <t>Pers.Invest.Garantía Juvenil. Tit. Sup.</t>
  </si>
  <si>
    <t>Posdoct. Acceso al Sist.Esp. de CC Tecn.</t>
  </si>
  <si>
    <t>Posdoctoral Investigador Distinguido</t>
  </si>
  <si>
    <t>Posdoctoral Junta de Andalucía</t>
  </si>
  <si>
    <t>Posdoctoral Juan de la Cierva</t>
  </si>
  <si>
    <t>Posdoctoral Plan Estatal</t>
  </si>
  <si>
    <t>Posdoctoral Ramón y Cajal</t>
  </si>
  <si>
    <t>Posdoctoral Plan Propio UCA</t>
  </si>
  <si>
    <t>Posdoctoral UCA - Contrato puente</t>
  </si>
  <si>
    <t>Investigador/a Predoctoral Plan Estatal FPI</t>
  </si>
  <si>
    <t>Predoctoral Plan Estatal FPU</t>
  </si>
  <si>
    <t>Técnico/a Apoyo FP III Garantia Juvenil</t>
  </si>
  <si>
    <t>Personal Técnico Garantía Juvenil Licenciado</t>
  </si>
  <si>
    <t>Técnico de Apoyo Licenciado</t>
  </si>
  <si>
    <t>Predoctoral UCA FPI</t>
  </si>
  <si>
    <t>Predocotal UCA FPU</t>
  </si>
  <si>
    <t>CATEGORÍAS PI</t>
  </si>
  <si>
    <t>CVI-ID</t>
  </si>
  <si>
    <t>CVI-IDR1</t>
  </si>
  <si>
    <t>CVI-IDR2</t>
  </si>
  <si>
    <t>CVI-IL</t>
  </si>
  <si>
    <t>CVI-ILF</t>
  </si>
  <si>
    <t>CVITALAB</t>
  </si>
  <si>
    <t>CVI-TE</t>
  </si>
  <si>
    <t>CVITELAB</t>
  </si>
  <si>
    <t>CVI-TID</t>
  </si>
  <si>
    <t>CVI-TIL</t>
  </si>
  <si>
    <t>INV-GJTS</t>
  </si>
  <si>
    <t>P-ASECTI</t>
  </si>
  <si>
    <t>POSD-ID</t>
  </si>
  <si>
    <t>POSD-JA</t>
  </si>
  <si>
    <t>POSD-JC</t>
  </si>
  <si>
    <t>POSD-PE</t>
  </si>
  <si>
    <t>POSD-RYC</t>
  </si>
  <si>
    <t>POSD-UCA</t>
  </si>
  <si>
    <t>POSUCACP</t>
  </si>
  <si>
    <t>P-PEFPI</t>
  </si>
  <si>
    <t>P-PEFPU</t>
  </si>
  <si>
    <t>PTA-GJ-3</t>
  </si>
  <si>
    <t>PTA-GJ-L</t>
  </si>
  <si>
    <t>PTA-PE-L</t>
  </si>
  <si>
    <t>P-UCAFPI</t>
  </si>
  <si>
    <t>P-UCAFPU</t>
  </si>
  <si>
    <t>%</t>
  </si>
  <si>
    <t>Cap. VI. T.G.M. Apoyo D/I</t>
  </si>
  <si>
    <t>DIFERENCIA MES 
ENERO</t>
  </si>
  <si>
    <t>Personal Técnico de Apoyo Plan Estat. FP</t>
  </si>
  <si>
    <t>PTA-PEFP</t>
  </si>
  <si>
    <t>Cap. VI. Invest. Diplomado en form</t>
  </si>
  <si>
    <t>CVI-IDF</t>
  </si>
  <si>
    <t>Cap. VI. T.S. Apoyo D/I</t>
  </si>
  <si>
    <t>Invest. Posdoctoral Marie Curie</t>
  </si>
  <si>
    <t>POSD-MC</t>
  </si>
  <si>
    <t>Invest. Predoctoral Junta Andalucia FPI</t>
  </si>
  <si>
    <t>PD-JAFPI</t>
  </si>
  <si>
    <t>Administrador/a</t>
  </si>
  <si>
    <t>Letrado/a Jefe/a del Gabinete Jurídico</t>
  </si>
  <si>
    <t>A7787</t>
  </si>
  <si>
    <t>Jefe/a de servicio de Obras y Proyectos</t>
  </si>
  <si>
    <t>A120</t>
  </si>
  <si>
    <t>A7604</t>
  </si>
  <si>
    <t>Asesor técnico</t>
  </si>
  <si>
    <t>A7125</t>
  </si>
  <si>
    <t>C-A7114</t>
  </si>
  <si>
    <t>P. Visitante</t>
  </si>
  <si>
    <t>Personal Técnico INVESTIGO Grupo I</t>
  </si>
  <si>
    <t>Personal Técnico INVESTIGO Grupo III</t>
  </si>
  <si>
    <t>ENERO</t>
  </si>
  <si>
    <t>DICIEMBRE</t>
  </si>
  <si>
    <t>P. Permanente Laboral</t>
  </si>
  <si>
    <t>PERSONAL TÉCNICO, DE GESTIÓN, DE ADMINISTRACIÓN Y SERVICIOS</t>
  </si>
  <si>
    <t>TOTAL PTGAS FUNCIONARIO CARRERA</t>
  </si>
  <si>
    <t>TOTAL PTGAS FUNCIONARIO INTERINO</t>
  </si>
  <si>
    <t>TOTAL PTGAS FUNCIONARIO</t>
  </si>
  <si>
    <t>TOTAL PTGAS EVENTUAL</t>
  </si>
  <si>
    <t>TOTAL PTGAS LABORAL FIJO</t>
  </si>
  <si>
    <t xml:space="preserve">TOTAL PTGAS LABORAL </t>
  </si>
  <si>
    <t xml:space="preserve">TOTAL PTGAS </t>
  </si>
  <si>
    <t>FEBRERO</t>
  </si>
  <si>
    <t>MARZO</t>
  </si>
  <si>
    <t>ABRIL</t>
  </si>
  <si>
    <t>MAYO</t>
  </si>
  <si>
    <t>JUNIO</t>
  </si>
  <si>
    <t>JULIO</t>
  </si>
  <si>
    <t>AGOSTO</t>
  </si>
  <si>
    <t>SEPTIEMBRE</t>
  </si>
  <si>
    <t>OCTUBRE</t>
  </si>
  <si>
    <t>NOVIEMBRE</t>
  </si>
  <si>
    <t>00068</t>
  </si>
  <si>
    <t>Profesor/a Contratado/a Doctor/a Interino/a</t>
  </si>
  <si>
    <t>00271</t>
  </si>
  <si>
    <t>Profesor/a Permanente Laboral</t>
  </si>
  <si>
    <t>00272</t>
  </si>
  <si>
    <t>Profesor/a Sustituto/a LOU</t>
  </si>
  <si>
    <t>TOTAL PTGAS LABORAL TEMPORAL</t>
  </si>
  <si>
    <t>Profesor/a Distinguido/a</t>
  </si>
  <si>
    <t xml:space="preserve">Prof. Sustituto </t>
  </si>
  <si>
    <t>Catedrático/a Escuela Univ.</t>
  </si>
  <si>
    <t>DICIEMBRE 2024</t>
  </si>
  <si>
    <t>AÑO 2025</t>
  </si>
  <si>
    <t>Cap. VI. Técnico Especialista Laboratorio</t>
  </si>
  <si>
    <t>Cap. VI. Técnico Investigador Diplomado</t>
  </si>
  <si>
    <t>Cap. VI. Técnico Investigador Licenciado</t>
  </si>
  <si>
    <t>Invest. Posdoctoral Investigador Distinguido</t>
  </si>
  <si>
    <t>Invest. Posdoctoral Juan de la Cierva</t>
  </si>
  <si>
    <t>Invest. Posdoctoral Junta de Andalucía</t>
  </si>
  <si>
    <t>Invest. Posdoctoral Plan Estatal</t>
  </si>
  <si>
    <t>Invest. Posdoctoral Plan Propio UCA</t>
  </si>
  <si>
    <t>Invest. Posdoctoral Ramón y Cajal</t>
  </si>
  <si>
    <t>Invest. Posdoctoral UCA - Contrato puente</t>
  </si>
  <si>
    <t>Invest. Predoctoral Plan Estatal FPI</t>
  </si>
  <si>
    <t>Invest. Predoctoral Plan Estatal FPU</t>
  </si>
  <si>
    <t>Invest. Predoctoral UCA FPI</t>
  </si>
  <si>
    <t>Invest. Predoctoral UCA FPU</t>
  </si>
  <si>
    <t>Personal Técnico/a Apoyo FP III Garantia Juvenil</t>
  </si>
  <si>
    <t>Personal Técnico de Apoyo Licenciado</t>
  </si>
  <si>
    <t>Cap. VI. Invest. Diplomado en Formación</t>
  </si>
  <si>
    <t>Cap. VI. Invest. Licenciado en Formación</t>
  </si>
  <si>
    <t>Cap. VI. Auxiliar Administrativo</t>
  </si>
  <si>
    <t>Invest. Posdoct. Acceso al Sist. Esp. de CC Tecn.</t>
  </si>
  <si>
    <t>Personal Invest. Garantía Juvenil. Tit. Sup.</t>
  </si>
  <si>
    <t>P. Titular Universidad</t>
  </si>
  <si>
    <t>P. Ayudante Doctor</t>
  </si>
  <si>
    <t>P. Asociado Ciencias de la Salud</t>
  </si>
  <si>
    <t>P- Titular Universidad</t>
  </si>
  <si>
    <t>P. Titular Escuela Univ.</t>
  </si>
  <si>
    <t>PDI</t>
  </si>
  <si>
    <t>FUNC CARRERA</t>
  </si>
  <si>
    <t>FUNC INTERINO</t>
  </si>
  <si>
    <t>LABORAL FIJO</t>
  </si>
  <si>
    <t>LABORAL TEMPORAL</t>
  </si>
  <si>
    <t>PTGAS</t>
  </si>
  <si>
    <t>P. INVESTIGADOR</t>
  </si>
  <si>
    <t>COLECTIVO</t>
  </si>
  <si>
    <t>RESUMEN 2025</t>
  </si>
  <si>
    <t>TODO</t>
  </si>
  <si>
    <t>SUBTOTAL PDI LABORAL FIJO</t>
  </si>
  <si>
    <t>SUBTOTAL PDI LABORAL TEMPORAL</t>
  </si>
  <si>
    <t>FUNCIONARIO</t>
  </si>
  <si>
    <t>TOTAL PTGAS</t>
  </si>
  <si>
    <t>TOTAL PLANTILLA UCA</t>
  </si>
  <si>
    <t>TIPO DE PERSONAL</t>
  </si>
  <si>
    <t>PROMEDIO 2025</t>
  </si>
  <si>
    <t>LAB TEMP.</t>
  </si>
  <si>
    <t>% PLANTILLA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</si>
</sst>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name val="Arial"/>
      <family val="2"/>
    </font>
    <font>
      <b/>
      <i/>
      <sz val="8"/>
      <name val="Arial"/>
      <family val="2"/>
    </font>
    <font>
      <i/>
      <sz val="8"/>
      <name val="Arial"/>
      <family val="2"/>
    </font>
    <font>
      <b/>
      <i/>
      <sz val="10"/>
      <name val="Arial"/>
      <family val="2"/>
    </font>
    <font>
      <sz val="8"/>
      <name val="Arial"/>
      <family val="2"/>
    </font>
    <font>
      <b/>
      <sz val="10"/>
      <name val="Arial"/>
      <family val="2"/>
    </font>
    <font>
      <b/>
      <sz val="8"/>
      <name val="Arial"/>
      <family val="2"/>
    </font>
    <font>
      <b/>
      <i/>
      <sz val="12"/>
      <name val="Arial"/>
      <family val="2"/>
    </font>
    <font>
      <sz val="8"/>
      <name val="Arial"/>
      <family val="2"/>
    </font>
    <font>
      <b/>
      <sz val="8"/>
      <name val="Arial"/>
      <family val="2"/>
    </font>
    <font>
      <sz val="11"/>
      <color theme="1"/>
      <name val="Calibri"/>
      <family val="2"/>
      <scheme val="minor"/>
    </font>
    <font>
      <sz val="10"/>
      <name val="Arial"/>
      <family val="2"/>
    </font>
    <font>
      <sz val="10"/>
      <color theme="1"/>
      <name val="Arial"/>
      <family val="2"/>
    </font>
    <font>
      <sz val="10"/>
      <name val="Arial"/>
      <family val="2"/>
    </font>
    <font>
      <i/>
      <sz val="8"/>
      <color theme="0"/>
      <name val="Arial"/>
      <family val="2"/>
    </font>
    <font>
      <b/>
      <sz val="8"/>
      <color theme="0"/>
      <name val="Arial"/>
      <family val="2"/>
    </font>
    <font>
      <sz val="8"/>
      <color indexed="81"/>
      <name val="Tahoma"/>
      <family val="2"/>
    </font>
    <font>
      <b/>
      <sz val="8"/>
      <color indexed="81"/>
      <name val="Tahoma"/>
      <family val="2"/>
    </font>
    <font>
      <b/>
      <sz val="7"/>
      <name val="Arial"/>
      <family val="2"/>
    </font>
    <font>
      <b/>
      <sz val="9"/>
      <name val="Arial"/>
      <family val="2"/>
    </font>
    <font>
      <b/>
      <sz val="8"/>
      <color rgb="FFFF0000"/>
      <name val="Arial"/>
      <family val="2"/>
    </font>
    <font>
      <b/>
      <sz val="10"/>
      <color theme="0"/>
      <name val="Arial"/>
      <family val="2"/>
    </font>
    <font>
      <sz val="10"/>
      <color theme="0"/>
      <name val="Arial"/>
      <family val="2"/>
    </font>
    <font>
      <b/>
      <sz val="12"/>
      <name val="Arial"/>
      <family val="2"/>
    </font>
    <font>
      <i/>
      <sz val="9"/>
      <name val="Arial"/>
      <family val="2"/>
    </font>
    <font>
      <sz val="8"/>
      <color rgb="FFFF0000"/>
      <name val="Arial"/>
      <family val="2"/>
    </font>
    <font>
      <b/>
      <sz val="11"/>
      <name val="Arial"/>
      <family val="2"/>
    </font>
    <font>
      <b/>
      <sz val="9"/>
      <color theme="0"/>
      <name val="Arial"/>
      <family val="2"/>
    </font>
    <font>
      <b/>
      <sz val="9"/>
      <color rgb="FFFF0000"/>
      <name val="Arial"/>
      <family val="2"/>
    </font>
    <font>
      <b/>
      <i/>
      <sz val="11"/>
      <name val="Arial"/>
      <family val="2"/>
    </font>
    <font>
      <b/>
      <sz val="11"/>
      <color theme="0"/>
      <name val="Arial"/>
      <family val="2"/>
    </font>
    <font>
      <sz val="11"/>
      <name val="Arial"/>
      <family val="2"/>
    </font>
    <font>
      <b/>
      <i/>
      <sz val="10"/>
      <color theme="0"/>
      <name val="Arial"/>
      <family val="2"/>
    </font>
    <font>
      <sz val="9"/>
      <color indexed="81"/>
      <name val="Tahoma"/>
      <family val="2"/>
    </font>
    <font>
      <b/>
      <sz val="9"/>
      <color indexed="81"/>
      <name val="Tahoma"/>
      <family val="2"/>
    </font>
    <font>
      <sz val="8"/>
      <name val="Arial"/>
    </font>
    <font>
      <b/>
      <sz val="12"/>
      <color theme="0"/>
      <name val="Arial"/>
      <family val="2"/>
    </font>
    <font>
      <sz val="12"/>
      <name val="Arial"/>
      <family val="2"/>
    </font>
  </fonts>
  <fills count="23">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theme="0" tint="-0.249977111117893"/>
        <bgColor indexed="64"/>
      </patternFill>
    </fill>
    <fill>
      <patternFill patternType="solid">
        <fgColor theme="0"/>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1" tint="0.14999847407452621"/>
        <bgColor indexed="64"/>
      </patternFill>
    </fill>
    <fill>
      <patternFill patternType="solid">
        <fgColor rgb="FFFFFF00"/>
        <bgColor indexed="64"/>
      </patternFill>
    </fill>
    <fill>
      <patternFill patternType="solid">
        <fgColor theme="1" tint="0.49998474074526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FFF99"/>
        <bgColor indexed="64"/>
      </patternFill>
    </fill>
    <fill>
      <patternFill patternType="solid">
        <fgColor rgb="FF99CCFF"/>
        <bgColor indexed="64"/>
      </patternFill>
    </fill>
    <fill>
      <patternFill patternType="solid">
        <fgColor rgb="FFCCECFF"/>
        <bgColor indexed="64"/>
      </patternFill>
    </fill>
    <fill>
      <patternFill patternType="solid">
        <fgColor rgb="FF99FF99"/>
        <bgColor indexed="64"/>
      </patternFill>
    </fill>
    <fill>
      <patternFill patternType="solid">
        <fgColor rgb="FFFFCCCC"/>
        <bgColor indexed="64"/>
      </patternFill>
    </fill>
    <fill>
      <patternFill patternType="solid">
        <fgColor rgb="FFFF99CC"/>
        <bgColor indexed="64"/>
      </patternFill>
    </fill>
    <fill>
      <patternFill patternType="solid">
        <fgColor rgb="FFFEE2F2"/>
        <bgColor indexed="64"/>
      </patternFill>
    </fill>
    <fill>
      <patternFill patternType="solid">
        <fgColor rgb="FF00FFFF"/>
        <bgColor indexed="64"/>
      </patternFill>
    </fill>
  </fills>
  <borders count="149">
    <border>
      <left/>
      <right/>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bottom style="hair">
        <color indexed="64"/>
      </bottom>
      <diagonal/>
    </border>
    <border>
      <left style="thin">
        <color indexed="64"/>
      </left>
      <right/>
      <top style="medium">
        <color indexed="64"/>
      </top>
      <bottom/>
      <diagonal/>
    </border>
    <border>
      <left style="thin">
        <color indexed="64"/>
      </left>
      <right style="hair">
        <color indexed="64"/>
      </right>
      <top style="medium">
        <color indexed="64"/>
      </top>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hair">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double">
        <color indexed="64"/>
      </right>
      <top/>
      <bottom style="hair">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double">
        <color indexed="64"/>
      </right>
      <top style="medium">
        <color indexed="64"/>
      </top>
      <bottom style="hair">
        <color indexed="64"/>
      </bottom>
      <diagonal/>
    </border>
    <border>
      <left style="double">
        <color indexed="64"/>
      </left>
      <right style="double">
        <color indexed="64"/>
      </right>
      <top/>
      <bottom style="hair">
        <color indexed="64"/>
      </bottom>
      <diagonal/>
    </border>
    <border>
      <left style="medium">
        <color indexed="64"/>
      </left>
      <right style="double">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right/>
      <top style="thin">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style="thin">
        <color indexed="64"/>
      </top>
      <bottom/>
      <diagonal/>
    </border>
    <border>
      <left style="double">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right style="hair">
        <color indexed="64"/>
      </right>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double">
        <color indexed="64"/>
      </right>
      <top style="thin">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auto="1"/>
      </left>
      <right style="hair">
        <color auto="1"/>
      </right>
      <top style="hair">
        <color auto="1"/>
      </top>
      <bottom/>
      <diagonal/>
    </border>
    <border>
      <left/>
      <right style="hair">
        <color auto="1"/>
      </right>
      <top style="hair">
        <color auto="1"/>
      </top>
      <bottom/>
      <diagonal/>
    </border>
    <border>
      <left style="hair">
        <color auto="1"/>
      </left>
      <right style="hair">
        <color auto="1"/>
      </right>
      <top/>
      <bottom/>
      <diagonal/>
    </border>
    <border>
      <left style="medium">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hair">
        <color indexed="64"/>
      </right>
      <top style="dotted">
        <color indexed="64"/>
      </top>
      <bottom style="dotted">
        <color indexed="64"/>
      </bottom>
      <diagonal/>
    </border>
    <border>
      <left style="hair">
        <color indexed="64"/>
      </left>
      <right style="double">
        <color indexed="64"/>
      </right>
      <top style="dotted">
        <color indexed="64"/>
      </top>
      <bottom style="dotted">
        <color indexed="64"/>
      </bottom>
      <diagonal/>
    </border>
    <border>
      <left style="double">
        <color indexed="64"/>
      </left>
      <right style="hair">
        <color indexed="64"/>
      </right>
      <top style="thin">
        <color indexed="64"/>
      </top>
      <bottom style="dotted">
        <color indexed="64"/>
      </bottom>
      <diagonal/>
    </border>
    <border>
      <left style="hair">
        <color indexed="64"/>
      </left>
      <right style="double">
        <color indexed="64"/>
      </right>
      <top style="thin">
        <color indexed="64"/>
      </top>
      <bottom style="dotted">
        <color indexed="64"/>
      </bottom>
      <diagonal/>
    </border>
    <border>
      <left style="double">
        <color indexed="64"/>
      </left>
      <right style="hair">
        <color indexed="64"/>
      </right>
      <top style="dotted">
        <color indexed="64"/>
      </top>
      <bottom style="medium">
        <color indexed="64"/>
      </bottom>
      <diagonal/>
    </border>
    <border>
      <left style="hair">
        <color indexed="64"/>
      </left>
      <right style="double">
        <color indexed="64"/>
      </right>
      <top style="dotted">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hair">
        <color indexed="64"/>
      </left>
      <right style="medium">
        <color indexed="64"/>
      </right>
      <top style="hair">
        <color indexed="64"/>
      </top>
      <bottom/>
      <diagonal/>
    </border>
    <border>
      <left style="medium">
        <color indexed="64"/>
      </left>
      <right style="double">
        <color indexed="64"/>
      </right>
      <top style="hair">
        <color indexed="64"/>
      </top>
      <bottom/>
      <diagonal/>
    </border>
    <border>
      <left style="hair">
        <color indexed="64"/>
      </left>
      <right style="hair">
        <color indexed="64"/>
      </right>
      <top style="medium">
        <color indexed="64"/>
      </top>
      <bottom style="medium">
        <color indexed="64"/>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double">
        <color indexed="64"/>
      </right>
      <top/>
      <bottom style="hair">
        <color indexed="64"/>
      </bottom>
      <diagonal/>
    </border>
    <border>
      <left style="double">
        <color indexed="64"/>
      </left>
      <right style="hair">
        <color indexed="64"/>
      </right>
      <top style="dotted">
        <color indexed="64"/>
      </top>
      <bottom/>
      <diagonal/>
    </border>
    <border>
      <left style="hair">
        <color indexed="64"/>
      </left>
      <right style="double">
        <color indexed="64"/>
      </right>
      <top style="dotted">
        <color indexed="64"/>
      </top>
      <bottom/>
      <diagonal/>
    </border>
    <border>
      <left/>
      <right/>
      <top/>
      <bottom style="double">
        <color indexed="64"/>
      </bottom>
      <diagonal/>
    </border>
    <border>
      <left/>
      <right style="hair">
        <color indexed="64"/>
      </right>
      <top style="medium">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medium">
        <color indexed="64"/>
      </left>
      <right style="hair">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double">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thin">
        <color indexed="64"/>
      </right>
      <top/>
      <bottom style="hair">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double">
        <color indexed="64"/>
      </left>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double">
        <color indexed="64"/>
      </left>
      <right style="hair">
        <color indexed="64"/>
      </right>
      <top/>
      <bottom style="dotted">
        <color indexed="64"/>
      </bottom>
      <diagonal/>
    </border>
    <border>
      <left style="hair">
        <color indexed="64"/>
      </left>
      <right style="double">
        <color indexed="64"/>
      </right>
      <top/>
      <bottom style="dotted">
        <color indexed="64"/>
      </bottom>
      <diagonal/>
    </border>
    <border>
      <left style="medium">
        <color indexed="64"/>
      </left>
      <right style="thin">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double">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double">
        <color indexed="64"/>
      </bottom>
      <diagonal/>
    </border>
  </borders>
  <cellStyleXfs count="14">
    <xf numFmtId="0" fontId="0" fillId="0" borderId="0"/>
    <xf numFmtId="0" fontId="15" fillId="0" borderId="0"/>
    <xf numFmtId="0" fontId="16" fillId="0" borderId="0"/>
    <xf numFmtId="0" fontId="4" fillId="0" borderId="0"/>
    <xf numFmtId="0" fontId="4" fillId="0" borderId="0"/>
    <xf numFmtId="0" fontId="3" fillId="0" borderId="0"/>
    <xf numFmtId="0" fontId="2" fillId="0" borderId="0"/>
    <xf numFmtId="0" fontId="2" fillId="0" borderId="0"/>
    <xf numFmtId="0" fontId="2" fillId="0" borderId="0"/>
    <xf numFmtId="0" fontId="2" fillId="0" borderId="0"/>
    <xf numFmtId="0" fontId="1" fillId="0" borderId="0"/>
    <xf numFmtId="0" fontId="17" fillId="0" borderId="0"/>
    <xf numFmtId="0" fontId="16" fillId="0" borderId="0"/>
    <xf numFmtId="9" fontId="18" fillId="0" borderId="0" applyFont="0" applyFill="0" applyBorder="0" applyAlignment="0" applyProtection="0"/>
  </cellStyleXfs>
  <cellXfs count="507">
    <xf numFmtId="0" fontId="0" fillId="0" borderId="0" xfId="0"/>
    <xf numFmtId="0" fontId="5" fillId="0" borderId="0" xfId="0" applyFont="1" applyAlignment="1">
      <alignment horizontal="center"/>
    </xf>
    <xf numFmtId="0" fontId="5" fillId="0" borderId="0" xfId="0" applyFont="1"/>
    <xf numFmtId="0" fontId="9" fillId="0" borderId="2" xfId="0" applyFont="1" applyBorder="1" applyAlignment="1">
      <alignment vertical="center"/>
    </xf>
    <xf numFmtId="0" fontId="9" fillId="0" borderId="6" xfId="0" applyFont="1" applyFill="1" applyBorder="1" applyAlignment="1">
      <alignment horizontal="center" vertical="center"/>
    </xf>
    <xf numFmtId="0" fontId="9" fillId="0" borderId="8" xfId="0" applyFont="1" applyBorder="1" applyAlignment="1">
      <alignment vertical="center"/>
    </xf>
    <xf numFmtId="0" fontId="9" fillId="0" borderId="12" xfId="0" applyFont="1" applyBorder="1" applyAlignment="1">
      <alignment vertical="center"/>
    </xf>
    <xf numFmtId="0" fontId="6" fillId="2" borderId="15" xfId="0" applyFont="1" applyFill="1" applyBorder="1" applyAlignment="1">
      <alignment horizontal="right" vertical="center"/>
    </xf>
    <xf numFmtId="0" fontId="10" fillId="2" borderId="1" xfId="0" applyFont="1" applyFill="1" applyBorder="1" applyAlignment="1">
      <alignment horizontal="center" vertical="center"/>
    </xf>
    <xf numFmtId="0" fontId="9" fillId="0" borderId="23" xfId="0" applyFont="1" applyBorder="1" applyAlignment="1">
      <alignment vertical="center"/>
    </xf>
    <xf numFmtId="0" fontId="9" fillId="0" borderId="0" xfId="0" applyFont="1" applyAlignment="1">
      <alignment vertical="center"/>
    </xf>
    <xf numFmtId="0" fontId="6" fillId="2" borderId="26" xfId="0" applyFont="1" applyFill="1" applyBorder="1" applyAlignment="1">
      <alignment horizontal="right" vertical="center"/>
    </xf>
    <xf numFmtId="0" fontId="6" fillId="2" borderId="32" xfId="0" applyFont="1" applyFill="1" applyBorder="1" applyAlignment="1">
      <alignment horizontal="right" vertical="center"/>
    </xf>
    <xf numFmtId="0" fontId="9" fillId="0" borderId="0" xfId="0" applyFont="1" applyAlignment="1">
      <alignment horizontal="left"/>
    </xf>
    <xf numFmtId="0" fontId="9" fillId="0" borderId="0" xfId="0" applyFont="1" applyBorder="1" applyAlignment="1">
      <alignment horizontal="left"/>
    </xf>
    <xf numFmtId="0" fontId="9" fillId="0" borderId="0" xfId="0" applyFont="1" applyAlignment="1">
      <alignment horizontal="center"/>
    </xf>
    <xf numFmtId="0" fontId="9" fillId="0" borderId="0" xfId="0" applyFont="1"/>
    <xf numFmtId="0" fontId="11" fillId="2" borderId="1" xfId="0" applyFont="1" applyFill="1" applyBorder="1" applyAlignment="1">
      <alignment horizontal="center" vertical="center"/>
    </xf>
    <xf numFmtId="0" fontId="11" fillId="2" borderId="31" xfId="0" applyFont="1" applyFill="1" applyBorder="1" applyAlignment="1">
      <alignment horizontal="center" vertical="center"/>
    </xf>
    <xf numFmtId="0" fontId="5" fillId="0" borderId="0" xfId="0" applyFont="1" applyAlignment="1">
      <alignment horizontal="left"/>
    </xf>
    <xf numFmtId="0" fontId="5" fillId="0" borderId="0" xfId="0" applyFont="1" applyBorder="1" applyAlignment="1">
      <alignment horizontal="left"/>
    </xf>
    <xf numFmtId="0" fontId="13" fillId="0" borderId="0" xfId="0" applyFont="1"/>
    <xf numFmtId="0" fontId="11" fillId="0" borderId="0" xfId="0" applyFont="1" applyAlignment="1">
      <alignment horizontal="center"/>
    </xf>
    <xf numFmtId="0" fontId="14" fillId="0" borderId="0" xfId="0" applyFont="1"/>
    <xf numFmtId="0" fontId="11" fillId="0" borderId="0" xfId="0" applyFont="1" applyAlignment="1">
      <alignment horizontal="center" vertical="justify"/>
    </xf>
    <xf numFmtId="49" fontId="9" fillId="0" borderId="0" xfId="0" applyNumberFormat="1" applyFont="1"/>
    <xf numFmtId="49" fontId="6" fillId="0" borderId="0" xfId="0" applyNumberFormat="1" applyFont="1"/>
    <xf numFmtId="0" fontId="6" fillId="0" borderId="0" xfId="0" applyFont="1"/>
    <xf numFmtId="49" fontId="11" fillId="0" borderId="0" xfId="0" applyNumberFormat="1" applyFont="1"/>
    <xf numFmtId="0" fontId="11" fillId="0" borderId="0" xfId="0" applyFont="1"/>
    <xf numFmtId="0" fontId="9" fillId="0" borderId="9" xfId="0" applyFont="1" applyBorder="1"/>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48" xfId="0" applyFont="1" applyFill="1" applyBorder="1" applyAlignment="1">
      <alignment horizontal="center" vertical="center"/>
    </xf>
    <xf numFmtId="0" fontId="6" fillId="2" borderId="50" xfId="0" applyFont="1" applyFill="1" applyBorder="1" applyAlignment="1"/>
    <xf numFmtId="49" fontId="9" fillId="0" borderId="58" xfId="0" applyNumberFormat="1" applyFont="1" applyBorder="1" applyAlignment="1">
      <alignment horizontal="left" vertical="center"/>
    </xf>
    <xf numFmtId="49" fontId="9" fillId="0" borderId="58" xfId="0" applyNumberFormat="1" applyFont="1" applyBorder="1" applyAlignment="1">
      <alignment vertical="center"/>
    </xf>
    <xf numFmtId="0" fontId="9" fillId="0" borderId="59" xfId="0" applyFont="1" applyBorder="1" applyAlignment="1">
      <alignment vertical="center"/>
    </xf>
    <xf numFmtId="0" fontId="9" fillId="0" borderId="60" xfId="0" applyFont="1" applyBorder="1" applyAlignment="1">
      <alignment horizontal="left" vertical="center"/>
    </xf>
    <xf numFmtId="0" fontId="9" fillId="0" borderId="60" xfId="0" applyFont="1" applyBorder="1" applyAlignment="1">
      <alignment vertical="center"/>
    </xf>
    <xf numFmtId="0" fontId="6" fillId="2" borderId="61" xfId="0" applyFont="1" applyFill="1" applyBorder="1" applyAlignment="1"/>
    <xf numFmtId="0" fontId="9" fillId="2" borderId="45" xfId="0" applyFont="1" applyFill="1" applyBorder="1" applyAlignment="1">
      <alignment horizontal="center" vertical="center"/>
    </xf>
    <xf numFmtId="0" fontId="9" fillId="2" borderId="47" xfId="0" applyFont="1" applyFill="1" applyBorder="1" applyAlignment="1">
      <alignment horizontal="center" vertical="center"/>
    </xf>
    <xf numFmtId="0" fontId="9" fillId="0" borderId="0" xfId="0" applyFont="1" applyFill="1"/>
    <xf numFmtId="49" fontId="9" fillId="5" borderId="58" xfId="0" applyNumberFormat="1" applyFont="1" applyFill="1" applyBorder="1" applyAlignment="1">
      <alignment horizontal="left" vertical="center"/>
    </xf>
    <xf numFmtId="0" fontId="0" fillId="5" borderId="0" xfId="0" applyFill="1"/>
    <xf numFmtId="49" fontId="9" fillId="5" borderId="58" xfId="0" applyNumberFormat="1" applyFont="1" applyFill="1" applyBorder="1" applyAlignment="1">
      <alignment vertical="center"/>
    </xf>
    <xf numFmtId="0" fontId="9" fillId="5" borderId="60" xfId="0" applyFont="1" applyFill="1" applyBorder="1" applyAlignment="1">
      <alignment vertical="center"/>
    </xf>
    <xf numFmtId="0" fontId="9" fillId="5" borderId="8" xfId="0" applyFont="1" applyFill="1" applyBorder="1" applyAlignment="1">
      <alignment vertical="center"/>
    </xf>
    <xf numFmtId="0" fontId="6" fillId="2" borderId="31" xfId="0" applyFont="1" applyFill="1" applyBorder="1" applyAlignment="1">
      <alignment horizontal="right" vertical="center"/>
    </xf>
    <xf numFmtId="0" fontId="9" fillId="4" borderId="35"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9"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7" xfId="0" applyFont="1" applyFill="1" applyBorder="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9" fillId="5" borderId="0" xfId="0" applyFont="1" applyFill="1"/>
    <xf numFmtId="0" fontId="11" fillId="2" borderId="28"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33" xfId="0" applyFont="1" applyFill="1" applyBorder="1" applyAlignment="1">
      <alignment horizontal="center" vertical="center"/>
    </xf>
    <xf numFmtId="0" fontId="9" fillId="0" borderId="13" xfId="0" applyFont="1" applyBorder="1" applyAlignment="1">
      <alignment horizontal="center"/>
    </xf>
    <xf numFmtId="0" fontId="9" fillId="0" borderId="7" xfId="0" applyFont="1" applyBorder="1" applyAlignment="1">
      <alignment horizontal="center"/>
    </xf>
    <xf numFmtId="0" fontId="9" fillId="5" borderId="7" xfId="0" applyFont="1" applyFill="1" applyBorder="1" applyAlignment="1">
      <alignment horizontal="center"/>
    </xf>
    <xf numFmtId="0" fontId="9" fillId="5" borderId="13" xfId="0" applyFont="1" applyFill="1" applyBorder="1" applyAlignment="1">
      <alignment horizontal="center"/>
    </xf>
    <xf numFmtId="0" fontId="9" fillId="0" borderId="0" xfId="0" applyFont="1" applyAlignment="1">
      <alignment horizontal="center"/>
    </xf>
    <xf numFmtId="0" fontId="0" fillId="0" borderId="0" xfId="0"/>
    <xf numFmtId="0" fontId="9" fillId="0" borderId="7"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52" xfId="0" applyFont="1" applyFill="1" applyBorder="1" applyAlignment="1">
      <alignment horizontal="center" vertical="center"/>
    </xf>
    <xf numFmtId="0" fontId="9" fillId="0" borderId="64" xfId="0" applyFont="1" applyFill="1" applyBorder="1" applyAlignment="1">
      <alignment horizontal="center" vertical="center"/>
    </xf>
    <xf numFmtId="0" fontId="11" fillId="2" borderId="19" xfId="0" applyFont="1" applyFill="1" applyBorder="1" applyAlignment="1">
      <alignment horizontal="center" vertical="center"/>
    </xf>
    <xf numFmtId="0" fontId="9" fillId="5" borderId="7"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1" xfId="0" applyFont="1" applyFill="1" applyBorder="1" applyAlignment="1">
      <alignment horizontal="center" vertical="center"/>
    </xf>
    <xf numFmtId="0" fontId="11" fillId="2" borderId="18" xfId="0" applyFont="1" applyFill="1" applyBorder="1" applyAlignment="1">
      <alignment horizontal="center" vertical="center"/>
    </xf>
    <xf numFmtId="49" fontId="9" fillId="0" borderId="76" xfId="0" applyNumberFormat="1" applyFont="1" applyBorder="1" applyAlignment="1">
      <alignment vertical="center"/>
    </xf>
    <xf numFmtId="0" fontId="9" fillId="0" borderId="77" xfId="0" applyFont="1" applyFill="1" applyBorder="1" applyAlignment="1">
      <alignment horizontal="center" vertical="center"/>
    </xf>
    <xf numFmtId="0" fontId="9" fillId="0" borderId="24" xfId="0" applyFont="1" applyBorder="1" applyAlignment="1">
      <alignment horizontal="center" vertical="center"/>
    </xf>
    <xf numFmtId="0" fontId="9" fillId="0" borderId="13" xfId="0" applyFont="1" applyBorder="1" applyAlignment="1">
      <alignment horizontal="center" vertical="center"/>
    </xf>
    <xf numFmtId="0" fontId="9" fillId="0" borderId="78" xfId="0" applyFont="1" applyBorder="1" applyAlignment="1">
      <alignment horizontal="center"/>
    </xf>
    <xf numFmtId="0" fontId="6" fillId="4" borderId="1" xfId="0" applyFont="1" applyFill="1" applyBorder="1" applyAlignment="1">
      <alignment horizontal="center" vertical="center"/>
    </xf>
    <xf numFmtId="0" fontId="9" fillId="0" borderId="78" xfId="0" applyFont="1" applyBorder="1" applyAlignment="1">
      <alignment horizontal="center" vertical="center"/>
    </xf>
    <xf numFmtId="0" fontId="9" fillId="0" borderId="40" xfId="0" applyFont="1" applyBorder="1" applyAlignment="1">
      <alignment horizontal="center"/>
    </xf>
    <xf numFmtId="0" fontId="9" fillId="2" borderId="43"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4" xfId="0" applyFont="1" applyFill="1" applyBorder="1" applyAlignment="1">
      <alignment horizontal="center" vertical="center"/>
    </xf>
    <xf numFmtId="0" fontId="9" fillId="0" borderId="82" xfId="0" applyFont="1" applyBorder="1" applyAlignment="1">
      <alignment horizontal="left" vertical="center"/>
    </xf>
    <xf numFmtId="0" fontId="9" fillId="0" borderId="83" xfId="0" applyFont="1" applyBorder="1" applyAlignment="1">
      <alignment horizontal="left" vertical="center"/>
    </xf>
    <xf numFmtId="0" fontId="9" fillId="0" borderId="84" xfId="0" applyFont="1" applyBorder="1" applyAlignment="1">
      <alignment horizontal="left" vertical="center"/>
    </xf>
    <xf numFmtId="0" fontId="9" fillId="0" borderId="83" xfId="0" applyFont="1" applyBorder="1" applyAlignment="1">
      <alignment horizontal="left"/>
    </xf>
    <xf numFmtId="0" fontId="9" fillId="0" borderId="84" xfId="0" applyFont="1" applyBorder="1" applyAlignment="1">
      <alignment horizontal="left"/>
    </xf>
    <xf numFmtId="0" fontId="11" fillId="0" borderId="85" xfId="0" applyFont="1" applyFill="1" applyBorder="1" applyAlignment="1">
      <alignment horizontal="center" vertical="center"/>
    </xf>
    <xf numFmtId="10" fontId="20" fillId="6" borderId="1" xfId="13" applyNumberFormat="1" applyFont="1" applyFill="1" applyBorder="1" applyAlignment="1">
      <alignment horizontal="center" vertical="center"/>
    </xf>
    <xf numFmtId="10" fontId="9" fillId="7" borderId="36" xfId="13" applyNumberFormat="1" applyFont="1" applyFill="1" applyBorder="1" applyAlignment="1">
      <alignment horizontal="center"/>
    </xf>
    <xf numFmtId="10" fontId="9" fillId="7" borderId="13" xfId="13" applyNumberFormat="1" applyFont="1" applyFill="1" applyBorder="1" applyAlignment="1">
      <alignment horizontal="center"/>
    </xf>
    <xf numFmtId="10" fontId="9" fillId="7" borderId="78" xfId="13" applyNumberFormat="1" applyFont="1" applyFill="1" applyBorder="1" applyAlignment="1">
      <alignment horizontal="center"/>
    </xf>
    <xf numFmtId="10" fontId="9" fillId="7" borderId="81" xfId="13" applyNumberFormat="1" applyFont="1" applyFill="1" applyBorder="1" applyAlignment="1">
      <alignment horizontal="center"/>
    </xf>
    <xf numFmtId="10" fontId="9" fillId="7" borderId="45" xfId="13" applyNumberFormat="1" applyFont="1" applyFill="1" applyBorder="1" applyAlignment="1">
      <alignment horizontal="center"/>
    </xf>
    <xf numFmtId="10" fontId="9" fillId="7" borderId="47" xfId="13" applyNumberFormat="1" applyFont="1" applyFill="1" applyBorder="1" applyAlignment="1">
      <alignment horizontal="center"/>
    </xf>
    <xf numFmtId="10" fontId="9" fillId="7" borderId="24" xfId="13" applyNumberFormat="1" applyFont="1" applyFill="1" applyBorder="1" applyAlignment="1">
      <alignment horizontal="center"/>
    </xf>
    <xf numFmtId="10" fontId="20" fillId="6" borderId="28" xfId="13" applyNumberFormat="1" applyFont="1" applyFill="1" applyBorder="1" applyAlignment="1">
      <alignment horizontal="center" vertical="center"/>
    </xf>
    <xf numFmtId="10" fontId="20" fillId="6" borderId="31" xfId="13" applyNumberFormat="1" applyFont="1" applyFill="1" applyBorder="1" applyAlignment="1">
      <alignment horizontal="center" vertical="center"/>
    </xf>
    <xf numFmtId="10" fontId="20" fillId="6" borderId="22" xfId="13" applyNumberFormat="1" applyFont="1" applyFill="1" applyBorder="1" applyAlignment="1">
      <alignment horizontal="center" vertical="center"/>
    </xf>
    <xf numFmtId="0" fontId="9" fillId="0" borderId="6" xfId="0" applyFont="1" applyBorder="1" applyAlignment="1">
      <alignment horizontal="center"/>
    </xf>
    <xf numFmtId="0" fontId="9" fillId="0" borderId="24" xfId="0" applyFont="1" applyBorder="1" applyAlignment="1">
      <alignment horizontal="center"/>
    </xf>
    <xf numFmtId="10" fontId="9" fillId="7" borderId="24" xfId="13" applyNumberFormat="1" applyFont="1" applyFill="1" applyBorder="1" applyAlignment="1">
      <alignment horizontal="center" vertical="center"/>
    </xf>
    <xf numFmtId="10" fontId="9" fillId="7" borderId="13" xfId="13" applyNumberFormat="1" applyFont="1" applyFill="1" applyBorder="1" applyAlignment="1">
      <alignment horizontal="center" vertical="center"/>
    </xf>
    <xf numFmtId="10" fontId="9" fillId="7" borderId="78" xfId="13" applyNumberFormat="1" applyFont="1" applyFill="1" applyBorder="1" applyAlignment="1">
      <alignment horizontal="center" vertical="center"/>
    </xf>
    <xf numFmtId="10" fontId="9" fillId="7" borderId="8" xfId="13" applyNumberFormat="1" applyFont="1" applyFill="1" applyBorder="1" applyAlignment="1">
      <alignment horizontal="center"/>
    </xf>
    <xf numFmtId="10" fontId="9" fillId="7" borderId="24" xfId="0" applyNumberFormat="1" applyFont="1" applyFill="1" applyBorder="1" applyAlignment="1">
      <alignment horizontal="center"/>
    </xf>
    <xf numFmtId="10" fontId="9" fillId="7" borderId="13" xfId="0" applyNumberFormat="1" applyFont="1" applyFill="1" applyBorder="1" applyAlignment="1">
      <alignment horizontal="center"/>
    </xf>
    <xf numFmtId="0" fontId="9" fillId="0" borderId="7" xfId="0" applyFont="1" applyFill="1" applyBorder="1" applyAlignment="1">
      <alignment horizontal="center"/>
    </xf>
    <xf numFmtId="0" fontId="9" fillId="0" borderId="13" xfId="0" applyFont="1" applyFill="1" applyBorder="1" applyAlignment="1">
      <alignment horizontal="center"/>
    </xf>
    <xf numFmtId="0" fontId="9" fillId="5" borderId="44" xfId="0" applyFont="1" applyFill="1" applyBorder="1" applyAlignment="1">
      <alignment horizontal="center"/>
    </xf>
    <xf numFmtId="0" fontId="9" fillId="0" borderId="44" xfId="0" applyFont="1" applyFill="1" applyBorder="1" applyAlignment="1">
      <alignment horizontal="center"/>
    </xf>
    <xf numFmtId="0" fontId="11" fillId="4" borderId="51" xfId="0" applyFont="1" applyFill="1" applyBorder="1" applyAlignment="1">
      <alignment horizontal="center" vertical="center"/>
    </xf>
    <xf numFmtId="0" fontId="11" fillId="4" borderId="53" xfId="0" applyFont="1" applyFill="1" applyBorder="1" applyAlignment="1">
      <alignment horizontal="center" vertical="center"/>
    </xf>
    <xf numFmtId="0" fontId="6" fillId="2" borderId="56"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4" xfId="0" applyFont="1" applyFill="1" applyBorder="1" applyAlignment="1">
      <alignment horizontal="center" vertical="center"/>
    </xf>
    <xf numFmtId="0" fontId="6" fillId="2" borderId="1" xfId="0" applyFont="1" applyFill="1" applyBorder="1" applyAlignment="1">
      <alignment horizontal="center" vertical="center"/>
    </xf>
    <xf numFmtId="0" fontId="19" fillId="6" borderId="1"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74" xfId="0" applyFont="1" applyFill="1" applyBorder="1" applyAlignment="1">
      <alignment horizontal="center" vertical="center"/>
    </xf>
    <xf numFmtId="0" fontId="9" fillId="0" borderId="44" xfId="0" applyFont="1" applyBorder="1" applyAlignment="1">
      <alignment horizontal="center" vertical="center"/>
    </xf>
    <xf numFmtId="10" fontId="9" fillId="7" borderId="45" xfId="13" applyNumberFormat="1" applyFont="1" applyFill="1" applyBorder="1" applyAlignment="1">
      <alignment horizontal="center" vertical="center"/>
    </xf>
    <xf numFmtId="0" fontId="9" fillId="0" borderId="44" xfId="0" applyFont="1" applyBorder="1" applyAlignment="1">
      <alignment horizontal="center"/>
    </xf>
    <xf numFmtId="0" fontId="9" fillId="0" borderId="46" xfId="0" applyFont="1" applyBorder="1" applyAlignment="1">
      <alignment horizontal="center" vertical="center"/>
    </xf>
    <xf numFmtId="10" fontId="9" fillId="7" borderId="47" xfId="13" applyNumberFormat="1" applyFont="1" applyFill="1" applyBorder="1" applyAlignment="1">
      <alignment horizontal="center" vertical="center"/>
    </xf>
    <xf numFmtId="0" fontId="9" fillId="0" borderId="42" xfId="0" applyFont="1" applyBorder="1" applyAlignment="1">
      <alignment horizontal="center" vertical="center"/>
    </xf>
    <xf numFmtId="0" fontId="9" fillId="0" borderId="46" xfId="0" applyFont="1" applyBorder="1" applyAlignment="1">
      <alignment horizontal="center"/>
    </xf>
    <xf numFmtId="0" fontId="9" fillId="0" borderId="42" xfId="0" applyFont="1" applyBorder="1" applyAlignment="1">
      <alignment horizontal="center"/>
    </xf>
    <xf numFmtId="10" fontId="9" fillId="7" borderId="4" xfId="13" applyNumberFormat="1" applyFont="1" applyFill="1" applyBorder="1" applyAlignment="1">
      <alignment horizontal="center"/>
    </xf>
    <xf numFmtId="10" fontId="9" fillId="7" borderId="10" xfId="13" applyNumberFormat="1" applyFont="1" applyFill="1" applyBorder="1" applyAlignment="1">
      <alignment horizontal="center"/>
    </xf>
    <xf numFmtId="10" fontId="9" fillId="7" borderId="14" xfId="13" applyNumberFormat="1" applyFont="1" applyFill="1" applyBorder="1" applyAlignment="1">
      <alignment horizontal="center"/>
    </xf>
    <xf numFmtId="10" fontId="9" fillId="7" borderId="4" xfId="13" applyNumberFormat="1" applyFont="1" applyFill="1" applyBorder="1" applyAlignment="1">
      <alignment horizontal="center" vertical="center"/>
    </xf>
    <xf numFmtId="10" fontId="9" fillId="7" borderId="10" xfId="13" applyNumberFormat="1" applyFont="1" applyFill="1" applyBorder="1" applyAlignment="1">
      <alignment horizontal="center" vertical="center"/>
    </xf>
    <xf numFmtId="10" fontId="9" fillId="7" borderId="14" xfId="13" applyNumberFormat="1" applyFont="1" applyFill="1" applyBorder="1" applyAlignment="1">
      <alignment horizontal="center" vertical="center"/>
    </xf>
    <xf numFmtId="10" fontId="9" fillId="7" borderId="79" xfId="13" applyNumberFormat="1" applyFont="1" applyFill="1" applyBorder="1" applyAlignment="1">
      <alignment horizontal="center"/>
    </xf>
    <xf numFmtId="10" fontId="9" fillId="7" borderId="37" xfId="13" applyNumberFormat="1" applyFont="1" applyFill="1" applyBorder="1" applyAlignment="1">
      <alignment horizontal="center"/>
    </xf>
    <xf numFmtId="0" fontId="9" fillId="5" borderId="13" xfId="0" applyFont="1" applyFill="1" applyBorder="1" applyAlignment="1">
      <alignment horizontal="center" vertical="center"/>
    </xf>
    <xf numFmtId="0" fontId="9" fillId="0" borderId="87" xfId="0" applyFont="1" applyBorder="1" applyAlignment="1">
      <alignment horizontal="center" vertical="center"/>
    </xf>
    <xf numFmtId="0" fontId="9" fillId="0" borderId="86" xfId="0" applyFont="1" applyBorder="1" applyAlignment="1">
      <alignment horizontal="center" vertical="center"/>
    </xf>
    <xf numFmtId="0" fontId="9" fillId="0" borderId="24"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87" xfId="0" applyFont="1" applyFill="1" applyBorder="1" applyAlignment="1">
      <alignment horizontal="center" vertical="center"/>
    </xf>
    <xf numFmtId="0" fontId="9" fillId="0" borderId="86" xfId="0" applyFont="1" applyFill="1" applyBorder="1" applyAlignment="1">
      <alignment horizontal="center" vertical="center"/>
    </xf>
    <xf numFmtId="0" fontId="9" fillId="0" borderId="88" xfId="0" applyFont="1" applyFill="1" applyBorder="1" applyAlignment="1">
      <alignment horizontal="center" vertical="center"/>
    </xf>
    <xf numFmtId="10" fontId="9" fillId="7" borderId="43" xfId="0" applyNumberFormat="1" applyFont="1" applyFill="1" applyBorder="1" applyAlignment="1">
      <alignment horizontal="center"/>
    </xf>
    <xf numFmtId="10" fontId="9" fillId="7" borderId="45" xfId="0" applyNumberFormat="1" applyFont="1" applyFill="1" applyBorder="1" applyAlignment="1">
      <alignment horizontal="center"/>
    </xf>
    <xf numFmtId="0" fontId="10" fillId="2" borderId="22" xfId="0" applyFont="1" applyFill="1" applyBorder="1" applyAlignment="1">
      <alignment horizontal="center" vertical="center"/>
    </xf>
    <xf numFmtId="0" fontId="10" fillId="2" borderId="89" xfId="0" applyFont="1" applyFill="1" applyBorder="1" applyAlignment="1">
      <alignment horizontal="center" vertical="center"/>
    </xf>
    <xf numFmtId="0" fontId="9" fillId="4" borderId="90" xfId="0" applyFont="1" applyFill="1" applyBorder="1" applyAlignment="1">
      <alignment horizontal="center" vertical="center"/>
    </xf>
    <xf numFmtId="0" fontId="7" fillId="2" borderId="65" xfId="0" applyFont="1" applyFill="1" applyBorder="1" applyAlignment="1">
      <alignment horizontal="center" vertical="center"/>
    </xf>
    <xf numFmtId="0" fontId="9" fillId="0" borderId="60" xfId="0" applyFont="1" applyFill="1" applyBorder="1" applyAlignment="1">
      <alignment horizontal="left" vertical="center"/>
    </xf>
    <xf numFmtId="0" fontId="9" fillId="0" borderId="60" xfId="0" applyFont="1" applyFill="1" applyBorder="1" applyAlignment="1">
      <alignment vertical="center"/>
    </xf>
    <xf numFmtId="0" fontId="9" fillId="0" borderId="91" xfId="0" applyFont="1" applyFill="1" applyBorder="1" applyAlignment="1">
      <alignment horizontal="center" vertical="center"/>
    </xf>
    <xf numFmtId="0" fontId="9" fillId="0" borderId="92" xfId="0" applyFont="1" applyFill="1" applyBorder="1" applyAlignment="1">
      <alignment horizontal="center" vertical="center"/>
    </xf>
    <xf numFmtId="0" fontId="9" fillId="0" borderId="93" xfId="0" applyFont="1" applyFill="1" applyBorder="1" applyAlignment="1">
      <alignment horizontal="center" vertical="center"/>
    </xf>
    <xf numFmtId="0" fontId="9" fillId="0" borderId="94" xfId="0" applyFont="1" applyFill="1" applyBorder="1" applyAlignment="1">
      <alignment horizontal="center" vertical="center"/>
    </xf>
    <xf numFmtId="0" fontId="9" fillId="0" borderId="95" xfId="0" applyFont="1" applyFill="1" applyBorder="1" applyAlignment="1">
      <alignment horizontal="center" vertical="center"/>
    </xf>
    <xf numFmtId="0" fontId="9" fillId="0" borderId="96" xfId="0" applyFont="1" applyFill="1" applyBorder="1" applyAlignment="1">
      <alignment horizontal="center" vertical="center"/>
    </xf>
    <xf numFmtId="0" fontId="9" fillId="5" borderId="55" xfId="0" applyFont="1" applyFill="1" applyBorder="1" applyAlignment="1">
      <alignment horizontal="center"/>
    </xf>
    <xf numFmtId="10" fontId="9" fillId="7" borderId="86" xfId="0" applyNumberFormat="1" applyFont="1" applyFill="1" applyBorder="1" applyAlignment="1">
      <alignment horizontal="center"/>
    </xf>
    <xf numFmtId="0" fontId="9" fillId="5" borderId="86" xfId="0" applyFont="1" applyFill="1" applyBorder="1" applyAlignment="1">
      <alignment horizontal="center"/>
    </xf>
    <xf numFmtId="10" fontId="9" fillId="7" borderId="99" xfId="0" applyNumberFormat="1" applyFont="1" applyFill="1" applyBorder="1" applyAlignment="1">
      <alignment horizontal="center"/>
    </xf>
    <xf numFmtId="0" fontId="11" fillId="4" borderId="100" xfId="0" applyFont="1" applyFill="1" applyBorder="1" applyAlignment="1">
      <alignment horizontal="center" vertical="center"/>
    </xf>
    <xf numFmtId="0" fontId="9" fillId="0" borderId="98" xfId="0" applyFont="1" applyBorder="1" applyAlignment="1">
      <alignment vertical="center"/>
    </xf>
    <xf numFmtId="0" fontId="9" fillId="0" borderId="103" xfId="0" applyFont="1" applyBorder="1" applyAlignment="1">
      <alignment horizontal="center"/>
    </xf>
    <xf numFmtId="10" fontId="9" fillId="7" borderId="79" xfId="0" applyNumberFormat="1" applyFont="1" applyFill="1" applyBorder="1" applyAlignment="1">
      <alignment horizontal="center"/>
    </xf>
    <xf numFmtId="0" fontId="9" fillId="0" borderId="79" xfId="0" applyFont="1" applyBorder="1" applyAlignment="1">
      <alignment horizontal="center"/>
    </xf>
    <xf numFmtId="10" fontId="9" fillId="7" borderId="104" xfId="0" applyNumberFormat="1" applyFont="1" applyFill="1" applyBorder="1" applyAlignment="1">
      <alignment horizontal="center"/>
    </xf>
    <xf numFmtId="0" fontId="11" fillId="4" borderId="105" xfId="0" applyFont="1" applyFill="1" applyBorder="1" applyAlignment="1">
      <alignment horizontal="center" vertical="center"/>
    </xf>
    <xf numFmtId="1" fontId="9" fillId="0" borderId="52" xfId="0" applyNumberFormat="1" applyFont="1" applyFill="1" applyBorder="1" applyAlignment="1">
      <alignment horizontal="center" vertical="center"/>
    </xf>
    <xf numFmtId="0" fontId="9" fillId="0" borderId="106" xfId="0" applyFont="1" applyFill="1" applyBorder="1" applyAlignment="1">
      <alignment horizontal="center" vertical="center"/>
    </xf>
    <xf numFmtId="0" fontId="9" fillId="0" borderId="107" xfId="0" applyFont="1" applyFill="1" applyBorder="1" applyAlignment="1">
      <alignment horizontal="center" vertical="center"/>
    </xf>
    <xf numFmtId="0" fontId="9" fillId="0" borderId="76" xfId="0" applyFont="1" applyFill="1" applyBorder="1" applyAlignment="1">
      <alignment vertical="center"/>
    </xf>
    <xf numFmtId="0" fontId="9" fillId="0" borderId="98" xfId="0" applyFont="1" applyFill="1" applyBorder="1" applyAlignment="1">
      <alignment vertical="center"/>
    </xf>
    <xf numFmtId="0" fontId="9" fillId="5" borderId="78" xfId="0" applyFont="1" applyFill="1" applyBorder="1" applyAlignment="1">
      <alignment horizontal="center"/>
    </xf>
    <xf numFmtId="0" fontId="10" fillId="2" borderId="19" xfId="0" applyFont="1" applyFill="1" applyBorder="1" applyAlignment="1">
      <alignment horizontal="center" vertical="center"/>
    </xf>
    <xf numFmtId="0" fontId="16" fillId="0" borderId="0" xfId="0" applyFont="1"/>
    <xf numFmtId="10" fontId="26" fillId="6" borderId="1" xfId="13" applyNumberFormat="1" applyFont="1" applyFill="1" applyBorder="1" applyAlignment="1">
      <alignment horizontal="center" vertical="center"/>
    </xf>
    <xf numFmtId="10" fontId="26" fillId="6" borderId="28" xfId="13" applyNumberFormat="1" applyFont="1" applyFill="1" applyBorder="1" applyAlignment="1">
      <alignment horizontal="center" vertical="center"/>
    </xf>
    <xf numFmtId="10" fontId="26" fillId="6" borderId="31" xfId="13" applyNumberFormat="1" applyFont="1" applyFill="1" applyBorder="1" applyAlignment="1">
      <alignment horizontal="center" vertical="center"/>
    </xf>
    <xf numFmtId="10" fontId="26" fillId="6" borderId="1" xfId="0" applyNumberFormat="1" applyFont="1" applyFill="1" applyBorder="1" applyAlignment="1">
      <alignment horizontal="center" vertical="center"/>
    </xf>
    <xf numFmtId="10" fontId="9" fillId="7" borderId="79" xfId="13" applyNumberFormat="1" applyFont="1" applyFill="1" applyBorder="1" applyAlignment="1">
      <alignment horizontal="center" vertical="center"/>
    </xf>
    <xf numFmtId="10" fontId="9" fillId="7" borderId="104" xfId="13" applyNumberFormat="1" applyFont="1" applyFill="1" applyBorder="1" applyAlignment="1">
      <alignment horizontal="center" vertical="center"/>
    </xf>
    <xf numFmtId="0" fontId="11" fillId="2" borderId="109" xfId="0" applyFont="1" applyFill="1" applyBorder="1" applyAlignment="1">
      <alignment horizontal="center" vertical="center"/>
    </xf>
    <xf numFmtId="0" fontId="11" fillId="2" borderId="112" xfId="0" applyFont="1" applyFill="1" applyBorder="1" applyAlignment="1">
      <alignment horizontal="center" vertical="center"/>
    </xf>
    <xf numFmtId="0" fontId="9" fillId="5" borderId="46" xfId="0" applyFont="1" applyFill="1" applyBorder="1" applyAlignment="1">
      <alignment horizontal="center" vertical="center"/>
    </xf>
    <xf numFmtId="0" fontId="10" fillId="4" borderId="74" xfId="0" applyFont="1" applyFill="1" applyBorder="1" applyAlignment="1">
      <alignment horizontal="center" vertical="center"/>
    </xf>
    <xf numFmtId="0" fontId="10" fillId="4" borderId="19" xfId="0" applyFont="1" applyFill="1" applyBorder="1" applyAlignment="1">
      <alignment horizontal="center" vertical="center"/>
    </xf>
    <xf numFmtId="0" fontId="9" fillId="11" borderId="54" xfId="0" applyFont="1" applyFill="1" applyBorder="1" applyAlignment="1">
      <alignment horizontal="center" vertical="center"/>
    </xf>
    <xf numFmtId="0" fontId="9" fillId="11" borderId="44" xfId="0" applyFont="1" applyFill="1" applyBorder="1" applyAlignment="1">
      <alignment horizontal="center" vertical="center"/>
    </xf>
    <xf numFmtId="0" fontId="9" fillId="11" borderId="46" xfId="0" applyFont="1" applyFill="1" applyBorder="1" applyAlignment="1">
      <alignment horizontal="center" vertical="center"/>
    </xf>
    <xf numFmtId="0" fontId="9" fillId="11" borderId="79" xfId="0" applyFont="1" applyFill="1" applyBorder="1" applyAlignment="1">
      <alignment horizontal="center" vertical="center"/>
    </xf>
    <xf numFmtId="0" fontId="9" fillId="11" borderId="13" xfId="0" applyFont="1" applyFill="1" applyBorder="1" applyAlignment="1">
      <alignment horizontal="center" vertical="center"/>
    </xf>
    <xf numFmtId="0" fontId="9" fillId="11" borderId="78" xfId="0" applyFont="1" applyFill="1" applyBorder="1" applyAlignment="1">
      <alignment horizontal="center" vertical="center"/>
    </xf>
    <xf numFmtId="0" fontId="9" fillId="12" borderId="6" xfId="0" applyFont="1" applyFill="1" applyBorder="1" applyAlignment="1">
      <alignment horizontal="center"/>
    </xf>
    <xf numFmtId="0" fontId="9" fillId="12" borderId="103" xfId="0" applyFont="1" applyFill="1" applyBorder="1" applyAlignment="1">
      <alignment horizontal="center"/>
    </xf>
    <xf numFmtId="0" fontId="9" fillId="12" borderId="7" xfId="0" applyFont="1" applyFill="1" applyBorder="1" applyAlignment="1">
      <alignment horizontal="center"/>
    </xf>
    <xf numFmtId="0" fontId="9" fillId="12" borderId="44" xfId="0" applyFont="1" applyFill="1" applyBorder="1" applyAlignment="1">
      <alignment horizontal="center"/>
    </xf>
    <xf numFmtId="0" fontId="9" fillId="12" borderId="55" xfId="0" applyFont="1" applyFill="1" applyBorder="1" applyAlignment="1">
      <alignment horizontal="center"/>
    </xf>
    <xf numFmtId="0" fontId="9" fillId="12" borderId="24" xfId="0" applyFont="1" applyFill="1" applyBorder="1" applyAlignment="1">
      <alignment horizontal="center"/>
    </xf>
    <xf numFmtId="0" fontId="9" fillId="12" borderId="13" xfId="0" applyFont="1" applyFill="1" applyBorder="1" applyAlignment="1">
      <alignment horizontal="center"/>
    </xf>
    <xf numFmtId="0" fontId="9" fillId="12" borderId="86" xfId="0" applyFont="1" applyFill="1" applyBorder="1" applyAlignment="1">
      <alignment horizontal="center"/>
    </xf>
    <xf numFmtId="0" fontId="11" fillId="12" borderId="51" xfId="0" applyFont="1" applyFill="1" applyBorder="1" applyAlignment="1">
      <alignment horizontal="center" vertical="center"/>
    </xf>
    <xf numFmtId="0" fontId="11" fillId="12" borderId="105" xfId="0" applyFont="1" applyFill="1" applyBorder="1" applyAlignment="1">
      <alignment horizontal="center" vertical="center"/>
    </xf>
    <xf numFmtId="0" fontId="11" fillId="12" borderId="53" xfId="0" applyFont="1" applyFill="1" applyBorder="1" applyAlignment="1">
      <alignment horizontal="center" vertical="center"/>
    </xf>
    <xf numFmtId="0" fontId="11" fillId="12" borderId="100" xfId="0" applyFont="1" applyFill="1" applyBorder="1" applyAlignment="1">
      <alignment horizontal="center" vertical="center"/>
    </xf>
    <xf numFmtId="0" fontId="11" fillId="11" borderId="60" xfId="0" applyFont="1" applyFill="1" applyBorder="1" applyAlignment="1">
      <alignment horizontal="center" vertical="center"/>
    </xf>
    <xf numFmtId="0" fontId="11" fillId="11" borderId="97" xfId="0" applyFont="1" applyFill="1" applyBorder="1" applyAlignment="1">
      <alignment horizontal="center" vertical="center"/>
    </xf>
    <xf numFmtId="0" fontId="11" fillId="11" borderId="59" xfId="0" applyFont="1" applyFill="1" applyBorder="1" applyAlignment="1">
      <alignment horizontal="center" vertical="center"/>
    </xf>
    <xf numFmtId="0" fontId="25" fillId="0" borderId="0" xfId="0" applyFont="1" applyFill="1" applyBorder="1" applyAlignment="1"/>
    <xf numFmtId="0" fontId="9" fillId="11" borderId="7" xfId="0" applyFont="1" applyFill="1" applyBorder="1" applyAlignment="1">
      <alignment horizontal="center"/>
    </xf>
    <xf numFmtId="0" fontId="9" fillId="11" borderId="44" xfId="0" applyFont="1" applyFill="1" applyBorder="1" applyAlignment="1">
      <alignment horizontal="center"/>
    </xf>
    <xf numFmtId="0" fontId="9" fillId="11" borderId="13" xfId="0" applyFont="1" applyFill="1" applyBorder="1" applyAlignment="1">
      <alignment horizontal="center"/>
    </xf>
    <xf numFmtId="0" fontId="9" fillId="0" borderId="8" xfId="0" applyFont="1" applyBorder="1" applyAlignment="1">
      <alignment horizontal="left" vertical="center"/>
    </xf>
    <xf numFmtId="0" fontId="9" fillId="0" borderId="2" xfId="0" applyFont="1" applyBorder="1" applyAlignment="1">
      <alignment horizontal="left" vertical="center"/>
    </xf>
    <xf numFmtId="0" fontId="9" fillId="0" borderId="77" xfId="0" applyFont="1" applyBorder="1" applyAlignment="1">
      <alignment horizontal="left" vertical="center"/>
    </xf>
    <xf numFmtId="0" fontId="11" fillId="11" borderId="98" xfId="0" applyFont="1" applyFill="1" applyBorder="1" applyAlignment="1">
      <alignment horizontal="center" vertical="center"/>
    </xf>
    <xf numFmtId="10" fontId="9" fillId="7" borderId="104" xfId="13" applyNumberFormat="1" applyFont="1" applyFill="1" applyBorder="1" applyAlignment="1">
      <alignment horizontal="center"/>
    </xf>
    <xf numFmtId="0" fontId="9" fillId="12" borderId="79" xfId="0" applyFont="1" applyFill="1" applyBorder="1" applyAlignment="1">
      <alignment horizontal="center"/>
    </xf>
    <xf numFmtId="0" fontId="9" fillId="0" borderId="54" xfId="0" applyFont="1" applyBorder="1" applyAlignment="1">
      <alignment horizontal="center" vertical="center"/>
    </xf>
    <xf numFmtId="0" fontId="9" fillId="0" borderId="79" xfId="0" applyFont="1" applyBorder="1" applyAlignment="1">
      <alignment horizontal="center" vertical="center"/>
    </xf>
    <xf numFmtId="0" fontId="9" fillId="11" borderId="75" xfId="0" applyFont="1" applyFill="1" applyBorder="1" applyAlignment="1">
      <alignment horizontal="center"/>
    </xf>
    <xf numFmtId="0" fontId="9" fillId="11" borderId="46" xfId="0" applyFont="1" applyFill="1" applyBorder="1" applyAlignment="1">
      <alignment horizontal="center"/>
    </xf>
    <xf numFmtId="0" fontId="9" fillId="11" borderId="54" xfId="0" applyFont="1" applyFill="1" applyBorder="1" applyAlignment="1">
      <alignment horizontal="center"/>
    </xf>
    <xf numFmtId="0" fontId="9" fillId="11" borderId="79" xfId="0" applyFont="1" applyFill="1" applyBorder="1" applyAlignment="1">
      <alignment horizontal="center"/>
    </xf>
    <xf numFmtId="0" fontId="9" fillId="11" borderId="78" xfId="0" applyFont="1" applyFill="1" applyBorder="1" applyAlignment="1">
      <alignment horizontal="center"/>
    </xf>
    <xf numFmtId="0" fontId="9" fillId="11" borderId="36" xfId="0" applyFont="1" applyFill="1" applyBorder="1" applyAlignment="1">
      <alignment horizontal="center"/>
    </xf>
    <xf numFmtId="0" fontId="11" fillId="11" borderId="69" xfId="0" applyFont="1" applyFill="1" applyBorder="1" applyAlignment="1">
      <alignment horizontal="center" vertical="center"/>
    </xf>
    <xf numFmtId="0" fontId="11" fillId="2" borderId="62" xfId="0" applyFont="1" applyFill="1" applyBorder="1" applyAlignment="1">
      <alignment horizontal="center"/>
    </xf>
    <xf numFmtId="0" fontId="11" fillId="2" borderId="63" xfId="0" applyFont="1" applyFill="1" applyBorder="1" applyAlignment="1">
      <alignment horizontal="center"/>
    </xf>
    <xf numFmtId="0" fontId="11" fillId="2" borderId="38" xfId="0" applyFont="1" applyFill="1" applyBorder="1" applyAlignment="1">
      <alignment horizontal="center"/>
    </xf>
    <xf numFmtId="0" fontId="11" fillId="2" borderId="39" xfId="0" applyFont="1" applyFill="1" applyBorder="1" applyAlignment="1">
      <alignment horizontal="center"/>
    </xf>
    <xf numFmtId="0" fontId="7" fillId="0" borderId="0" xfId="0" applyFont="1" applyAlignment="1">
      <alignment horizontal="center"/>
    </xf>
    <xf numFmtId="0" fontId="7" fillId="2" borderId="113" xfId="0" applyFont="1" applyFill="1" applyBorder="1" applyAlignment="1">
      <alignment horizontal="center" vertical="center"/>
    </xf>
    <xf numFmtId="0" fontId="7" fillId="2" borderId="114" xfId="0" applyFont="1" applyFill="1" applyBorder="1" applyAlignment="1">
      <alignment horizontal="center" vertical="center"/>
    </xf>
    <xf numFmtId="0" fontId="7" fillId="2" borderId="115" xfId="0" applyFont="1" applyFill="1" applyBorder="1" applyAlignment="1">
      <alignment horizontal="center" vertical="center"/>
    </xf>
    <xf numFmtId="0" fontId="6" fillId="2" borderId="22" xfId="0" applyFont="1" applyFill="1" applyBorder="1" applyAlignment="1">
      <alignment horizontal="center" vertical="center"/>
    </xf>
    <xf numFmtId="0" fontId="29" fillId="0" borderId="0" xfId="0" applyFont="1" applyAlignment="1">
      <alignment horizontal="center"/>
    </xf>
    <xf numFmtId="0" fontId="30" fillId="0" borderId="0" xfId="0" applyFont="1" applyFill="1" applyAlignment="1">
      <alignment horizontal="center"/>
    </xf>
    <xf numFmtId="10" fontId="32" fillId="6" borderId="28" xfId="13" applyNumberFormat="1" applyFont="1" applyFill="1" applyBorder="1" applyAlignment="1">
      <alignment horizontal="center" vertical="center"/>
    </xf>
    <xf numFmtId="0" fontId="31" fillId="2" borderId="31" xfId="0" applyFont="1" applyFill="1" applyBorder="1" applyAlignment="1">
      <alignment horizontal="center" vertical="center"/>
    </xf>
    <xf numFmtId="0" fontId="31" fillId="2" borderId="16" xfId="0" applyFont="1" applyFill="1" applyBorder="1" applyAlignment="1">
      <alignment horizontal="center" vertical="center"/>
    </xf>
    <xf numFmtId="0" fontId="10" fillId="2" borderId="49" xfId="0" applyFont="1" applyFill="1" applyBorder="1" applyAlignment="1">
      <alignment horizontal="center" vertical="center"/>
    </xf>
    <xf numFmtId="10" fontId="26" fillId="6" borderId="49" xfId="13" applyNumberFormat="1" applyFont="1" applyFill="1" applyBorder="1" applyAlignment="1">
      <alignment horizontal="center" vertical="center"/>
    </xf>
    <xf numFmtId="10" fontId="20" fillId="6" borderId="49" xfId="13" applyNumberFormat="1" applyFont="1" applyFill="1" applyBorder="1" applyAlignment="1">
      <alignment horizontal="center" vertical="center"/>
    </xf>
    <xf numFmtId="10" fontId="20" fillId="6" borderId="33" xfId="13" applyNumberFormat="1" applyFont="1" applyFill="1" applyBorder="1" applyAlignment="1">
      <alignment horizontal="center" vertical="center"/>
    </xf>
    <xf numFmtId="10" fontId="20" fillId="6" borderId="32" xfId="13" applyNumberFormat="1" applyFont="1" applyFill="1" applyBorder="1" applyAlignment="1">
      <alignment horizontal="center" vertical="center"/>
    </xf>
    <xf numFmtId="0" fontId="11" fillId="4" borderId="124" xfId="0" applyFont="1" applyFill="1" applyBorder="1" applyAlignment="1">
      <alignment horizontal="center" vertical="center"/>
    </xf>
    <xf numFmtId="0" fontId="10" fillId="4" borderId="28" xfId="0" applyFont="1" applyFill="1" applyBorder="1" applyAlignment="1">
      <alignment horizontal="center" vertical="center"/>
    </xf>
    <xf numFmtId="0" fontId="9" fillId="2" borderId="118" xfId="0" applyFont="1" applyFill="1" applyBorder="1" applyAlignment="1">
      <alignment horizontal="center" vertical="center"/>
    </xf>
    <xf numFmtId="0" fontId="9" fillId="2" borderId="114" xfId="0" applyFont="1" applyFill="1" applyBorder="1" applyAlignment="1">
      <alignment horizontal="center" vertical="center"/>
    </xf>
    <xf numFmtId="0" fontId="9" fillId="2" borderId="115" xfId="0" applyFont="1" applyFill="1" applyBorder="1" applyAlignment="1">
      <alignment horizontal="center" vertical="center"/>
    </xf>
    <xf numFmtId="0" fontId="9" fillId="0" borderId="54" xfId="0" applyFont="1" applyBorder="1" applyAlignment="1">
      <alignment horizontal="center"/>
    </xf>
    <xf numFmtId="0" fontId="9" fillId="2" borderId="113" xfId="0" applyFont="1" applyFill="1" applyBorder="1" applyAlignment="1">
      <alignment horizontal="center" vertical="center"/>
    </xf>
    <xf numFmtId="0" fontId="8" fillId="2" borderId="66" xfId="0" applyFont="1" applyFill="1" applyBorder="1" applyAlignment="1">
      <alignment horizontal="center" vertical="center"/>
    </xf>
    <xf numFmtId="10" fontId="9" fillId="7" borderId="127" xfId="13" applyNumberFormat="1" applyFont="1" applyFill="1" applyBorder="1" applyAlignment="1">
      <alignment horizontal="center"/>
    </xf>
    <xf numFmtId="0" fontId="9" fillId="0" borderId="103" xfId="0" applyFont="1" applyBorder="1" applyAlignment="1">
      <alignment horizontal="center" vertical="center"/>
    </xf>
    <xf numFmtId="0" fontId="11" fillId="0" borderId="25" xfId="0" applyFont="1" applyFill="1" applyBorder="1" applyAlignment="1">
      <alignment horizontal="center" vertical="center"/>
    </xf>
    <xf numFmtId="0" fontId="9" fillId="0" borderId="103" xfId="0" applyFont="1" applyFill="1" applyBorder="1" applyAlignment="1">
      <alignment horizontal="center" vertical="center"/>
    </xf>
    <xf numFmtId="0" fontId="9" fillId="0" borderId="79" xfId="0" applyFont="1" applyFill="1" applyBorder="1" applyAlignment="1">
      <alignment horizontal="center" vertical="center"/>
    </xf>
    <xf numFmtId="0" fontId="9" fillId="0" borderId="0" xfId="0" applyFont="1" applyBorder="1" applyAlignment="1">
      <alignment vertical="center"/>
    </xf>
    <xf numFmtId="0" fontId="11" fillId="0" borderId="129" xfId="0" applyFont="1" applyFill="1" applyBorder="1" applyAlignment="1">
      <alignment horizontal="center" vertical="center"/>
    </xf>
    <xf numFmtId="10" fontId="9" fillId="7" borderId="127" xfId="13" applyNumberFormat="1" applyFont="1" applyFill="1" applyBorder="1" applyAlignment="1">
      <alignment horizontal="center" vertical="center"/>
    </xf>
    <xf numFmtId="0" fontId="31" fillId="2" borderId="1" xfId="0" applyFont="1" applyFill="1" applyBorder="1" applyAlignment="1">
      <alignment horizontal="center" vertical="center"/>
    </xf>
    <xf numFmtId="10" fontId="35" fillId="6" borderId="28" xfId="13" applyNumberFormat="1" applyFont="1" applyFill="1" applyBorder="1" applyAlignment="1">
      <alignment horizontal="center" vertical="center"/>
    </xf>
    <xf numFmtId="0" fontId="31" fillId="2" borderId="28" xfId="0" applyFont="1" applyFill="1" applyBorder="1" applyAlignment="1">
      <alignment horizontal="center" vertical="center"/>
    </xf>
    <xf numFmtId="0" fontId="31" fillId="2" borderId="20" xfId="0" applyFont="1" applyFill="1" applyBorder="1" applyAlignment="1">
      <alignment horizontal="center" vertical="center"/>
    </xf>
    <xf numFmtId="0" fontId="31" fillId="4" borderId="35" xfId="0" applyFont="1" applyFill="1" applyBorder="1" applyAlignment="1">
      <alignment horizontal="center" vertical="center"/>
    </xf>
    <xf numFmtId="0" fontId="31" fillId="4" borderId="90" xfId="0" applyFont="1" applyFill="1" applyBorder="1" applyAlignment="1">
      <alignment horizontal="center" vertical="center"/>
    </xf>
    <xf numFmtId="0" fontId="36" fillId="0" borderId="0" xfId="0" applyFont="1"/>
    <xf numFmtId="0" fontId="16" fillId="0" borderId="28" xfId="0" applyFont="1" applyBorder="1" applyAlignment="1">
      <alignment vertical="center"/>
    </xf>
    <xf numFmtId="10" fontId="27" fillId="8" borderId="101" xfId="0" applyNumberFormat="1" applyFont="1" applyFill="1" applyBorder="1" applyAlignment="1">
      <alignment horizontal="center" vertical="center"/>
    </xf>
    <xf numFmtId="0" fontId="16" fillId="0" borderId="0" xfId="0" applyFont="1" applyAlignment="1">
      <alignment vertical="center"/>
    </xf>
    <xf numFmtId="0" fontId="10" fillId="0" borderId="0" xfId="0" applyFont="1"/>
    <xf numFmtId="0" fontId="10" fillId="9" borderId="49" xfId="0" applyFont="1" applyFill="1" applyBorder="1" applyAlignment="1">
      <alignment horizontal="center" vertical="center"/>
    </xf>
    <xf numFmtId="0" fontId="10" fillId="9" borderId="19" xfId="0" applyFont="1" applyFill="1" applyBorder="1" applyAlignment="1">
      <alignment horizontal="center" vertical="center"/>
    </xf>
    <xf numFmtId="0" fontId="31" fillId="9" borderId="31" xfId="0" applyFont="1" applyFill="1" applyBorder="1" applyAlignment="1">
      <alignment horizontal="center" vertical="center"/>
    </xf>
    <xf numFmtId="0" fontId="31" fillId="9" borderId="49" xfId="0" applyFont="1" applyFill="1" applyBorder="1" applyAlignment="1">
      <alignment horizontal="center" vertical="center"/>
    </xf>
    <xf numFmtId="0" fontId="31" fillId="9" borderId="16" xfId="0" applyFont="1" applyFill="1" applyBorder="1" applyAlignment="1">
      <alignment horizontal="center" vertical="center"/>
    </xf>
    <xf numFmtId="0" fontId="7" fillId="2" borderId="116" xfId="0" applyFont="1" applyFill="1" applyBorder="1" applyAlignment="1">
      <alignment horizontal="center" vertical="center"/>
    </xf>
    <xf numFmtId="0" fontId="7" fillId="2" borderId="122" xfId="0" applyFont="1" applyFill="1" applyBorder="1" applyAlignment="1">
      <alignment horizontal="center" vertical="center"/>
    </xf>
    <xf numFmtId="0" fontId="9" fillId="2" borderId="104" xfId="0" applyFont="1" applyFill="1" applyBorder="1" applyAlignment="1">
      <alignment horizontal="center" vertical="center"/>
    </xf>
    <xf numFmtId="0" fontId="9" fillId="2" borderId="60" xfId="0" applyFont="1" applyFill="1" applyBorder="1" applyAlignment="1">
      <alignment horizontal="center" vertical="center"/>
    </xf>
    <xf numFmtId="49" fontId="9" fillId="0" borderId="0" xfId="0" quotePrefix="1" applyNumberFormat="1" applyFont="1"/>
    <xf numFmtId="0" fontId="9" fillId="2" borderId="127" xfId="0" applyFont="1" applyFill="1" applyBorder="1" applyAlignment="1">
      <alignment horizontal="center" vertical="center"/>
    </xf>
    <xf numFmtId="0" fontId="9" fillId="2" borderId="132" xfId="0" applyFont="1" applyFill="1" applyBorder="1" applyAlignment="1">
      <alignment horizontal="center" vertical="center"/>
    </xf>
    <xf numFmtId="0" fontId="9" fillId="2" borderId="133" xfId="0" applyFont="1" applyFill="1" applyBorder="1" applyAlignment="1">
      <alignment horizontal="center" vertical="center"/>
    </xf>
    <xf numFmtId="0" fontId="32" fillId="3" borderId="18" xfId="0" applyFont="1" applyFill="1" applyBorder="1" applyAlignment="1">
      <alignment horizontal="center" vertical="center"/>
    </xf>
    <xf numFmtId="0" fontId="32" fillId="3" borderId="31" xfId="0" applyFont="1" applyFill="1" applyBorder="1" applyAlignment="1">
      <alignment horizontal="center" vertical="center"/>
    </xf>
    <xf numFmtId="0" fontId="32" fillId="3" borderId="29" xfId="0" applyFont="1" applyFill="1" applyBorder="1" applyAlignment="1">
      <alignment horizontal="center" vertical="center"/>
    </xf>
    <xf numFmtId="0" fontId="32" fillId="3" borderId="28" xfId="0" applyFont="1" applyFill="1" applyBorder="1" applyAlignment="1">
      <alignment horizontal="center" vertical="center"/>
    </xf>
    <xf numFmtId="0" fontId="32" fillId="3" borderId="17" xfId="0" applyFont="1" applyFill="1" applyBorder="1" applyAlignment="1">
      <alignment horizontal="center" vertical="center"/>
    </xf>
    <xf numFmtId="0" fontId="32" fillId="3" borderId="22" xfId="0" applyFont="1" applyFill="1" applyBorder="1" applyAlignment="1">
      <alignment horizontal="center" vertical="center"/>
    </xf>
    <xf numFmtId="0" fontId="32" fillId="3" borderId="20" xfId="0" applyFont="1" applyFill="1" applyBorder="1" applyAlignment="1">
      <alignment horizontal="center" vertical="center"/>
    </xf>
    <xf numFmtId="0" fontId="32" fillId="3" borderId="19" xfId="0" applyFont="1" applyFill="1" applyBorder="1" applyAlignment="1">
      <alignment horizontal="center" vertical="center"/>
    </xf>
    <xf numFmtId="0" fontId="32" fillId="10" borderId="35" xfId="0" applyFont="1" applyFill="1" applyBorder="1" applyAlignment="1">
      <alignment horizontal="center" vertical="center"/>
    </xf>
    <xf numFmtId="0" fontId="32" fillId="10" borderId="90" xfId="0" applyFont="1" applyFill="1" applyBorder="1" applyAlignment="1">
      <alignment horizontal="center" vertical="center"/>
    </xf>
    <xf numFmtId="0" fontId="32" fillId="0" borderId="0" xfId="0" applyFont="1"/>
    <xf numFmtId="0" fontId="32" fillId="3" borderId="16" xfId="0" applyFont="1" applyFill="1" applyBorder="1" applyAlignment="1">
      <alignment horizontal="center" vertical="center"/>
    </xf>
    <xf numFmtId="0" fontId="32" fillId="3" borderId="15" xfId="0" applyFont="1" applyFill="1" applyBorder="1" applyAlignment="1">
      <alignment horizontal="center" vertical="center"/>
    </xf>
    <xf numFmtId="0" fontId="32" fillId="3" borderId="1" xfId="0" applyFont="1" applyFill="1" applyBorder="1" applyAlignment="1">
      <alignment horizontal="center" vertical="center"/>
    </xf>
    <xf numFmtId="0" fontId="32" fillId="3" borderId="21" xfId="0" applyFont="1" applyFill="1" applyBorder="1" applyAlignment="1">
      <alignment horizontal="center" vertical="center"/>
    </xf>
    <xf numFmtId="0" fontId="32" fillId="0" borderId="0" xfId="0" applyFont="1" applyFill="1"/>
    <xf numFmtId="0" fontId="31" fillId="9" borderId="1" xfId="0" applyFont="1" applyFill="1" applyBorder="1" applyAlignment="1">
      <alignment horizontal="center" vertical="center"/>
    </xf>
    <xf numFmtId="0" fontId="11" fillId="2" borderId="80" xfId="0" applyFont="1" applyFill="1" applyBorder="1" applyAlignment="1">
      <alignment horizontal="center"/>
    </xf>
    <xf numFmtId="0" fontId="20" fillId="6" borderId="80" xfId="0" applyFont="1" applyFill="1" applyBorder="1" applyAlignment="1">
      <alignment horizontal="center"/>
    </xf>
    <xf numFmtId="0" fontId="11" fillId="2" borderId="117" xfId="0" applyFont="1" applyFill="1" applyBorder="1" applyAlignment="1">
      <alignment horizontal="center"/>
    </xf>
    <xf numFmtId="0" fontId="11" fillId="2" borderId="128" xfId="0" applyFont="1" applyFill="1" applyBorder="1" applyAlignment="1">
      <alignment horizontal="center"/>
    </xf>
    <xf numFmtId="0" fontId="11" fillId="2" borderId="136" xfId="0" applyFont="1" applyFill="1" applyBorder="1" applyAlignment="1">
      <alignment horizontal="center"/>
    </xf>
    <xf numFmtId="0" fontId="11" fillId="2" borderId="74" xfId="0" applyFont="1" applyFill="1" applyBorder="1" applyAlignment="1">
      <alignment horizontal="center"/>
    </xf>
    <xf numFmtId="0" fontId="20" fillId="6" borderId="135" xfId="0" applyFont="1" applyFill="1" applyBorder="1" applyAlignment="1">
      <alignment horizontal="center"/>
    </xf>
    <xf numFmtId="0" fontId="11" fillId="2" borderId="135" xfId="0" applyFont="1" applyFill="1" applyBorder="1" applyAlignment="1">
      <alignment horizontal="center"/>
    </xf>
    <xf numFmtId="0" fontId="20" fillId="6" borderId="19" xfId="0" applyFont="1" applyFill="1" applyBorder="1" applyAlignment="1">
      <alignment horizontal="center"/>
    </xf>
    <xf numFmtId="0" fontId="11" fillId="2" borderId="19" xfId="0" applyFont="1" applyFill="1" applyBorder="1" applyAlignment="1">
      <alignment horizontal="center"/>
    </xf>
    <xf numFmtId="0" fontId="6" fillId="2" borderId="19" xfId="0" applyFont="1" applyFill="1" applyBorder="1" applyAlignment="1">
      <alignment horizontal="center"/>
    </xf>
    <xf numFmtId="0" fontId="7" fillId="2" borderId="1" xfId="0" applyFont="1" applyFill="1" applyBorder="1" applyAlignment="1">
      <alignment horizontal="center" vertical="center"/>
    </xf>
    <xf numFmtId="0" fontId="7" fillId="2" borderId="22" xfId="0" applyFont="1" applyFill="1" applyBorder="1" applyAlignment="1">
      <alignment horizontal="center" vertical="center"/>
    </xf>
    <xf numFmtId="0" fontId="11" fillId="2" borderId="80" xfId="0" applyFont="1" applyFill="1" applyBorder="1" applyAlignment="1">
      <alignment horizontal="center"/>
    </xf>
    <xf numFmtId="0" fontId="9" fillId="0" borderId="137" xfId="0" applyFont="1" applyFill="1" applyBorder="1" applyAlignment="1">
      <alignment horizontal="center" vertical="center"/>
    </xf>
    <xf numFmtId="0" fontId="9" fillId="0" borderId="138" xfId="0" applyFont="1" applyFill="1" applyBorder="1" applyAlignment="1">
      <alignment horizontal="center" vertical="center"/>
    </xf>
    <xf numFmtId="0" fontId="9" fillId="0" borderId="9" xfId="0" applyFont="1" applyBorder="1" applyAlignment="1">
      <alignment vertical="center"/>
    </xf>
    <xf numFmtId="0" fontId="9" fillId="2" borderId="139" xfId="0" applyFont="1" applyFill="1" applyBorder="1" applyAlignment="1">
      <alignment horizontal="center" vertical="center"/>
    </xf>
    <xf numFmtId="0" fontId="9" fillId="2" borderId="140" xfId="0" applyFont="1" applyFill="1" applyBorder="1" applyAlignment="1">
      <alignment horizontal="center" vertical="center"/>
    </xf>
    <xf numFmtId="0" fontId="11" fillId="0" borderId="98" xfId="0" applyFont="1" applyFill="1" applyBorder="1" applyAlignment="1">
      <alignment horizontal="center" vertical="center"/>
    </xf>
    <xf numFmtId="0" fontId="11" fillId="0" borderId="60" xfId="0" applyFont="1" applyFill="1" applyBorder="1" applyAlignment="1">
      <alignment horizontal="center" vertical="center"/>
    </xf>
    <xf numFmtId="0" fontId="11" fillId="0" borderId="97" xfId="0" applyFont="1" applyFill="1" applyBorder="1" applyAlignment="1">
      <alignment horizontal="center" vertical="center"/>
    </xf>
    <xf numFmtId="0" fontId="11" fillId="0" borderId="69" xfId="0" applyFont="1" applyFill="1" applyBorder="1" applyAlignment="1">
      <alignment horizontal="center" vertical="center"/>
    </xf>
    <xf numFmtId="0" fontId="11" fillId="0" borderId="59" xfId="0" applyFont="1" applyFill="1" applyBorder="1" applyAlignment="1">
      <alignment horizontal="center" vertical="center"/>
    </xf>
    <xf numFmtId="0" fontId="11" fillId="7" borderId="1" xfId="0" applyFont="1" applyFill="1" applyBorder="1" applyAlignment="1">
      <alignment horizontal="center" vertical="center"/>
    </xf>
    <xf numFmtId="0" fontId="11" fillId="7" borderId="19" xfId="0" applyFont="1" applyFill="1" applyBorder="1" applyAlignment="1">
      <alignment horizontal="center" vertical="center"/>
    </xf>
    <xf numFmtId="0" fontId="11" fillId="7" borderId="31" xfId="0" applyFont="1" applyFill="1" applyBorder="1" applyAlignment="1">
      <alignment horizontal="center" vertical="center"/>
    </xf>
    <xf numFmtId="0" fontId="11" fillId="7" borderId="22" xfId="0" applyFont="1" applyFill="1" applyBorder="1" applyAlignment="1">
      <alignment horizontal="center" vertical="center"/>
    </xf>
    <xf numFmtId="0" fontId="11" fillId="7" borderId="49" xfId="0" applyFont="1" applyFill="1" applyBorder="1" applyAlignment="1">
      <alignment horizontal="center" vertical="center"/>
    </xf>
    <xf numFmtId="0" fontId="11" fillId="7" borderId="66" xfId="0" applyFont="1" applyFill="1" applyBorder="1" applyAlignment="1">
      <alignment horizontal="center" vertical="center"/>
    </xf>
    <xf numFmtId="0" fontId="11" fillId="7" borderId="32" xfId="0" applyFont="1" applyFill="1" applyBorder="1" applyAlignment="1">
      <alignment horizontal="center" vertical="center"/>
    </xf>
    <xf numFmtId="0" fontId="9" fillId="13" borderId="7" xfId="0" applyFont="1" applyFill="1" applyBorder="1" applyAlignment="1">
      <alignment horizontal="center" vertical="center"/>
    </xf>
    <xf numFmtId="0" fontId="9" fillId="13" borderId="103" xfId="0" applyFont="1" applyFill="1" applyBorder="1" applyAlignment="1">
      <alignment horizontal="center" vertical="center"/>
    </xf>
    <xf numFmtId="0" fontId="9" fillId="13" borderId="64" xfId="0" applyFont="1" applyFill="1" applyBorder="1" applyAlignment="1">
      <alignment horizontal="center" vertical="center"/>
    </xf>
    <xf numFmtId="0" fontId="9" fillId="13" borderId="0" xfId="0" applyFont="1" applyFill="1" applyBorder="1" applyAlignment="1">
      <alignment horizontal="center" vertical="center"/>
    </xf>
    <xf numFmtId="0" fontId="11" fillId="13" borderId="110" xfId="0" applyFont="1" applyFill="1" applyBorder="1" applyAlignment="1">
      <alignment horizontal="center" vertical="center"/>
    </xf>
    <xf numFmtId="0" fontId="11" fillId="13" borderId="9" xfId="0" applyFont="1" applyFill="1" applyBorder="1" applyAlignment="1">
      <alignment horizontal="center" vertical="center"/>
    </xf>
    <xf numFmtId="0" fontId="11" fillId="13" borderId="3" xfId="0" applyFont="1" applyFill="1" applyBorder="1" applyAlignment="1">
      <alignment horizontal="center" vertical="center"/>
    </xf>
    <xf numFmtId="0" fontId="11" fillId="13" borderId="128" xfId="0" applyFont="1" applyFill="1" applyBorder="1" applyAlignment="1">
      <alignment horizontal="center" vertical="center"/>
    </xf>
    <xf numFmtId="0" fontId="11" fillId="13" borderId="111" xfId="0" applyFont="1" applyFill="1" applyBorder="1" applyAlignment="1">
      <alignment horizontal="center" vertical="center"/>
    </xf>
    <xf numFmtId="0" fontId="9" fillId="13" borderId="42" xfId="0" applyFont="1" applyFill="1" applyBorder="1" applyAlignment="1">
      <alignment horizontal="center" vertical="center"/>
    </xf>
    <xf numFmtId="0" fontId="9" fillId="13" borderId="44" xfId="0" applyFont="1" applyFill="1" applyBorder="1" applyAlignment="1">
      <alignment horizontal="center" vertical="center"/>
    </xf>
    <xf numFmtId="0" fontId="9" fillId="13" borderId="54" xfId="0" applyFont="1" applyFill="1" applyBorder="1" applyAlignment="1">
      <alignment horizontal="center" vertical="center"/>
    </xf>
    <xf numFmtId="0" fontId="9" fillId="13" borderId="55" xfId="0" applyFont="1" applyFill="1" applyBorder="1" applyAlignment="1">
      <alignment horizontal="center" vertical="center"/>
    </xf>
    <xf numFmtId="0" fontId="9" fillId="13" borderId="13" xfId="0" applyFont="1" applyFill="1" applyBorder="1" applyAlignment="1">
      <alignment horizontal="center" vertical="center"/>
    </xf>
    <xf numFmtId="0" fontId="11" fillId="13" borderId="11" xfId="0" applyFont="1" applyFill="1" applyBorder="1" applyAlignment="1">
      <alignment horizontal="center" vertical="center"/>
    </xf>
    <xf numFmtId="0" fontId="9" fillId="13" borderId="24" xfId="0" applyFont="1" applyFill="1" applyBorder="1" applyAlignment="1">
      <alignment horizontal="center" vertical="center"/>
    </xf>
    <xf numFmtId="0" fontId="11" fillId="13" borderId="5" xfId="0" applyFont="1" applyFill="1" applyBorder="1" applyAlignment="1">
      <alignment horizontal="center" vertical="center"/>
    </xf>
    <xf numFmtId="0" fontId="11" fillId="13" borderId="85" xfId="0" applyFont="1" applyFill="1" applyBorder="1" applyAlignment="1">
      <alignment horizontal="center" vertical="center"/>
    </xf>
    <xf numFmtId="0" fontId="9" fillId="13" borderId="79" xfId="0" applyFont="1" applyFill="1" applyBorder="1" applyAlignment="1">
      <alignment horizontal="center" vertical="center"/>
    </xf>
    <xf numFmtId="0" fontId="9" fillId="13" borderId="86" xfId="0" applyFont="1" applyFill="1" applyBorder="1" applyAlignment="1">
      <alignment horizontal="center" vertical="center"/>
    </xf>
    <xf numFmtId="0" fontId="11" fillId="13" borderId="25" xfId="0" applyFont="1" applyFill="1" applyBorder="1" applyAlignment="1">
      <alignment horizontal="center" vertical="center"/>
    </xf>
    <xf numFmtId="0" fontId="11" fillId="13" borderId="129" xfId="0" applyFont="1" applyFill="1" applyBorder="1" applyAlignment="1">
      <alignment horizontal="center" vertical="center"/>
    </xf>
    <xf numFmtId="0" fontId="9" fillId="13" borderId="6" xfId="0" applyFont="1" applyFill="1" applyBorder="1" applyAlignment="1">
      <alignment horizontal="center" vertical="center"/>
    </xf>
    <xf numFmtId="0" fontId="9" fillId="13" borderId="87" xfId="0" applyFont="1" applyFill="1" applyBorder="1" applyAlignment="1">
      <alignment horizontal="center" vertical="center"/>
    </xf>
    <xf numFmtId="0" fontId="11" fillId="13" borderId="43" xfId="0" applyFont="1" applyFill="1" applyBorder="1" applyAlignment="1">
      <alignment horizontal="center" vertical="center"/>
    </xf>
    <xf numFmtId="0" fontId="11" fillId="13" borderId="45" xfId="0" applyFont="1" applyFill="1" applyBorder="1" applyAlignment="1">
      <alignment horizontal="center" vertical="center"/>
    </xf>
    <xf numFmtId="0" fontId="11" fillId="13" borderId="47" xfId="0" applyFont="1" applyFill="1" applyBorder="1" applyAlignment="1">
      <alignment horizontal="center" vertical="center"/>
    </xf>
    <xf numFmtId="49" fontId="9" fillId="0" borderId="57" xfId="0" applyNumberFormat="1" applyFont="1" applyBorder="1" applyAlignment="1">
      <alignment vertical="center"/>
    </xf>
    <xf numFmtId="49" fontId="9" fillId="0" borderId="58" xfId="0" applyNumberFormat="1" applyFont="1" applyBorder="1" applyAlignment="1">
      <alignment vertical="center" wrapText="1"/>
    </xf>
    <xf numFmtId="49" fontId="9" fillId="0" borderId="102" xfId="0" applyNumberFormat="1" applyFont="1" applyBorder="1" applyAlignment="1">
      <alignment horizontal="left" vertical="center"/>
    </xf>
    <xf numFmtId="0" fontId="0" fillId="5" borderId="58" xfId="0" applyFill="1" applyBorder="1"/>
    <xf numFmtId="49" fontId="9" fillId="0" borderId="0" xfId="0" applyNumberFormat="1" applyFont="1" applyBorder="1" applyAlignment="1">
      <alignment vertical="center"/>
    </xf>
    <xf numFmtId="0" fontId="9" fillId="0" borderId="59" xfId="0" applyFont="1" applyFill="1" applyBorder="1" applyAlignment="1">
      <alignment vertical="center"/>
    </xf>
    <xf numFmtId="0" fontId="9" fillId="0" borderId="60" xfId="0" applyFont="1" applyFill="1" applyBorder="1" applyAlignment="1">
      <alignment vertical="center" wrapText="1"/>
    </xf>
    <xf numFmtId="0" fontId="9" fillId="0" borderId="98" xfId="0" applyFont="1" applyFill="1" applyBorder="1" applyAlignment="1">
      <alignment horizontal="left" vertical="center"/>
    </xf>
    <xf numFmtId="0" fontId="9" fillId="5" borderId="98" xfId="0" applyFont="1" applyFill="1" applyBorder="1" applyAlignment="1">
      <alignment vertical="center"/>
    </xf>
    <xf numFmtId="0" fontId="9" fillId="0" borderId="76" xfId="0" applyFont="1" applyBorder="1" applyAlignment="1">
      <alignment vertical="center"/>
    </xf>
    <xf numFmtId="0" fontId="9" fillId="0" borderId="24" xfId="0" applyFont="1" applyFill="1" applyBorder="1" applyAlignment="1">
      <alignment horizontal="center"/>
    </xf>
    <xf numFmtId="0" fontId="9" fillId="0" borderId="6" xfId="0" applyFont="1" applyFill="1" applyBorder="1" applyAlignment="1">
      <alignment horizontal="center"/>
    </xf>
    <xf numFmtId="0" fontId="0" fillId="0" borderId="0" xfId="0" applyAlignment="1">
      <alignment horizontal="center" vertical="center"/>
    </xf>
    <xf numFmtId="0" fontId="41" fillId="14" borderId="1" xfId="0" applyFont="1" applyFill="1" applyBorder="1" applyAlignment="1">
      <alignment horizontal="center" vertical="center"/>
    </xf>
    <xf numFmtId="0" fontId="10" fillId="0" borderId="0" xfId="0" applyFont="1" applyAlignment="1">
      <alignment horizontal="center" vertical="center"/>
    </xf>
    <xf numFmtId="0" fontId="28" fillId="0" borderId="0" xfId="0" applyFont="1" applyAlignment="1">
      <alignment horizontal="center" vertical="center"/>
    </xf>
    <xf numFmtId="0" fontId="10" fillId="17" borderId="125" xfId="0" applyFont="1" applyFill="1" applyBorder="1"/>
    <xf numFmtId="0" fontId="10" fillId="17" borderId="119" xfId="0" applyFont="1" applyFill="1" applyBorder="1"/>
    <xf numFmtId="0" fontId="10" fillId="17" borderId="74" xfId="0" applyFont="1" applyFill="1" applyBorder="1" applyAlignment="1">
      <alignment vertical="center"/>
    </xf>
    <xf numFmtId="0" fontId="0" fillId="0" borderId="130" xfId="0" applyBorder="1" applyAlignment="1">
      <alignment horizontal="center" vertical="center"/>
    </xf>
    <xf numFmtId="0" fontId="0" fillId="0" borderId="35" xfId="0" applyBorder="1" applyAlignment="1">
      <alignment horizontal="center" vertical="center"/>
    </xf>
    <xf numFmtId="0" fontId="11" fillId="4" borderId="1" xfId="0" applyFont="1" applyFill="1" applyBorder="1" applyAlignment="1">
      <alignment horizontal="center" vertical="center"/>
    </xf>
    <xf numFmtId="0" fontId="6" fillId="2" borderId="126" xfId="0" applyFont="1" applyFill="1" applyBorder="1" applyAlignment="1">
      <alignment horizontal="center"/>
    </xf>
    <xf numFmtId="0" fontId="11" fillId="4" borderId="49" xfId="0" applyFont="1" applyFill="1" applyBorder="1" applyAlignment="1">
      <alignment horizontal="center" vertical="center"/>
    </xf>
    <xf numFmtId="0" fontId="11" fillId="7" borderId="89" xfId="0" applyFont="1" applyFill="1" applyBorder="1" applyAlignment="1">
      <alignment horizontal="center" vertical="center"/>
    </xf>
    <xf numFmtId="0" fontId="11" fillId="4" borderId="123" xfId="0" applyFont="1" applyFill="1" applyBorder="1" applyAlignment="1">
      <alignment horizontal="center" vertical="center"/>
    </xf>
    <xf numFmtId="0" fontId="10" fillId="4" borderId="141" xfId="0" applyFont="1" applyFill="1" applyBorder="1" applyAlignment="1">
      <alignment horizontal="center" vertical="center"/>
    </xf>
    <xf numFmtId="0" fontId="16" fillId="0" borderId="35" xfId="0" applyFont="1" applyBorder="1" applyAlignment="1">
      <alignment horizontal="center" vertical="center"/>
    </xf>
    <xf numFmtId="0" fontId="31" fillId="15" borderId="31" xfId="0" applyFont="1" applyFill="1" applyBorder="1" applyAlignment="1">
      <alignment horizontal="center" vertical="center"/>
    </xf>
    <xf numFmtId="0" fontId="31" fillId="18" borderId="135" xfId="0" applyFont="1" applyFill="1" applyBorder="1" applyAlignment="1">
      <alignment horizontal="center" vertical="center"/>
    </xf>
    <xf numFmtId="0" fontId="31" fillId="0" borderId="0" xfId="0" applyFont="1" applyAlignment="1">
      <alignment horizontal="center" vertical="center"/>
    </xf>
    <xf numFmtId="0" fontId="31" fillId="16" borderId="131" xfId="0" applyFont="1" applyFill="1" applyBorder="1" applyAlignment="1">
      <alignment horizontal="center" vertical="center"/>
    </xf>
    <xf numFmtId="0" fontId="31" fillId="0" borderId="135" xfId="0" applyFont="1" applyBorder="1" applyAlignment="1">
      <alignment horizontal="center" vertical="center"/>
    </xf>
    <xf numFmtId="0" fontId="16" fillId="0" borderId="130" xfId="0" applyFont="1" applyBorder="1" applyAlignment="1">
      <alignment horizontal="center" vertical="center"/>
    </xf>
    <xf numFmtId="0" fontId="31" fillId="16" borderId="74" xfId="0" applyFont="1" applyFill="1" applyBorder="1" applyAlignment="1">
      <alignment horizontal="center" vertical="center"/>
    </xf>
    <xf numFmtId="0" fontId="31" fillId="18" borderId="15" xfId="0" applyFont="1" applyFill="1" applyBorder="1" applyAlignment="1">
      <alignment horizontal="center" vertical="center"/>
    </xf>
    <xf numFmtId="0" fontId="0" fillId="0" borderId="145" xfId="0" applyBorder="1" applyAlignment="1">
      <alignment horizontal="center" vertical="center"/>
    </xf>
    <xf numFmtId="0" fontId="0" fillId="0" borderId="34" xfId="0" applyBorder="1" applyAlignment="1">
      <alignment horizontal="center" vertical="center"/>
    </xf>
    <xf numFmtId="0" fontId="31" fillId="16" borderId="146" xfId="0" applyFont="1" applyFill="1" applyBorder="1" applyAlignment="1">
      <alignment horizontal="center" vertical="center"/>
    </xf>
    <xf numFmtId="0" fontId="31" fillId="0" borderId="15" xfId="0" applyFont="1" applyBorder="1" applyAlignment="1">
      <alignment horizontal="center" vertical="center"/>
    </xf>
    <xf numFmtId="1" fontId="0" fillId="0" borderId="0" xfId="0" applyNumberFormat="1" applyAlignment="1">
      <alignment horizontal="center" vertical="center"/>
    </xf>
    <xf numFmtId="1" fontId="31" fillId="20" borderId="1" xfId="0" applyNumberFormat="1" applyFont="1" applyFill="1" applyBorder="1" applyAlignment="1">
      <alignment horizontal="center" vertical="center"/>
    </xf>
    <xf numFmtId="1" fontId="0" fillId="0" borderId="0" xfId="0" applyNumberFormat="1" applyAlignment="1">
      <alignment horizontal="center"/>
    </xf>
    <xf numFmtId="1" fontId="0" fillId="21" borderId="121" xfId="0" applyNumberFormat="1" applyFill="1" applyBorder="1" applyAlignment="1">
      <alignment horizontal="center"/>
    </xf>
    <xf numFmtId="1" fontId="36" fillId="19" borderId="148" xfId="0" applyNumberFormat="1" applyFont="1" applyFill="1" applyBorder="1" applyAlignment="1">
      <alignment horizontal="center" vertical="center"/>
    </xf>
    <xf numFmtId="0" fontId="31" fillId="16" borderId="120" xfId="0" applyFont="1" applyFill="1" applyBorder="1" applyAlignment="1">
      <alignment horizontal="right"/>
    </xf>
    <xf numFmtId="1" fontId="28" fillId="20" borderId="1" xfId="0" applyNumberFormat="1" applyFont="1" applyFill="1" applyBorder="1" applyAlignment="1">
      <alignment horizontal="center"/>
    </xf>
    <xf numFmtId="0" fontId="42" fillId="0" borderId="0" xfId="0" applyFont="1"/>
    <xf numFmtId="1" fontId="42" fillId="0" borderId="0" xfId="0" applyNumberFormat="1" applyFont="1" applyAlignment="1">
      <alignment horizontal="center"/>
    </xf>
    <xf numFmtId="1" fontId="10" fillId="0" borderId="0" xfId="0" applyNumberFormat="1" applyFont="1" applyAlignment="1">
      <alignment horizontal="center"/>
    </xf>
    <xf numFmtId="1" fontId="24" fillId="22" borderId="1" xfId="0" applyNumberFormat="1" applyFont="1" applyFill="1" applyBorder="1" applyAlignment="1">
      <alignment horizontal="center" vertical="center"/>
    </xf>
    <xf numFmtId="1" fontId="24" fillId="22" borderId="1" xfId="0" quotePrefix="1" applyNumberFormat="1" applyFont="1" applyFill="1" applyBorder="1" applyAlignment="1">
      <alignment horizontal="center" vertical="center"/>
    </xf>
    <xf numFmtId="1" fontId="0" fillId="21" borderId="70" xfId="0" applyNumberFormat="1" applyFill="1" applyBorder="1" applyAlignment="1">
      <alignment horizontal="center"/>
    </xf>
    <xf numFmtId="1" fontId="31" fillId="19" borderId="1" xfId="0" applyNumberFormat="1" applyFont="1" applyFill="1" applyBorder="1" applyAlignment="1">
      <alignment horizontal="center"/>
    </xf>
    <xf numFmtId="1" fontId="31" fillId="19" borderId="1" xfId="0" applyNumberFormat="1" applyFont="1" applyFill="1" applyBorder="1" applyAlignment="1">
      <alignment horizontal="center" vertical="center"/>
    </xf>
    <xf numFmtId="0" fontId="31" fillId="15" borderId="142" xfId="0" applyFont="1" applyFill="1" applyBorder="1" applyAlignment="1">
      <alignment horizontal="center" vertical="center"/>
    </xf>
    <xf numFmtId="0" fontId="31" fillId="15" borderId="143" xfId="0" applyFont="1" applyFill="1" applyBorder="1" applyAlignment="1">
      <alignment horizontal="center" vertical="center"/>
    </xf>
    <xf numFmtId="0" fontId="31" fillId="15" borderId="32" xfId="0" applyFont="1" applyFill="1" applyBorder="1" applyAlignment="1">
      <alignment horizontal="center" vertical="center"/>
    </xf>
    <xf numFmtId="0" fontId="6" fillId="7" borderId="31" xfId="0" applyFont="1" applyFill="1" applyBorder="1" applyAlignment="1">
      <alignment horizontal="right" vertical="center"/>
    </xf>
    <xf numFmtId="0" fontId="6" fillId="7" borderId="28" xfId="0" applyFont="1" applyFill="1" applyBorder="1" applyAlignment="1">
      <alignment horizontal="right" vertical="center"/>
    </xf>
    <xf numFmtId="0" fontId="8" fillId="9" borderId="26" xfId="0" applyFont="1" applyFill="1" applyBorder="1" applyAlignment="1">
      <alignment horizontal="center" vertical="center"/>
    </xf>
    <xf numFmtId="0" fontId="8" fillId="9" borderId="66" xfId="0" applyFont="1" applyFill="1" applyBorder="1" applyAlignment="1">
      <alignment horizontal="center" vertical="center"/>
    </xf>
    <xf numFmtId="0" fontId="8" fillId="2" borderId="74" xfId="0" applyFont="1" applyFill="1" applyBorder="1" applyAlignment="1">
      <alignment horizontal="center" vertical="center"/>
    </xf>
    <xf numFmtId="0" fontId="8" fillId="2" borderId="135" xfId="0" applyFont="1" applyFill="1" applyBorder="1" applyAlignment="1">
      <alignment horizontal="center" vertical="center"/>
    </xf>
    <xf numFmtId="0" fontId="8" fillId="2" borderId="19" xfId="0" applyFont="1" applyFill="1" applyBorder="1" applyAlignment="1">
      <alignment horizontal="center" vertical="center"/>
    </xf>
    <xf numFmtId="0" fontId="11" fillId="2" borderId="74" xfId="0" applyFont="1" applyFill="1" applyBorder="1" applyAlignment="1">
      <alignment horizontal="center" vertical="center"/>
    </xf>
    <xf numFmtId="0" fontId="11" fillId="2" borderId="135"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2" xfId="0" applyFont="1" applyFill="1" applyBorder="1" applyAlignment="1">
      <alignment horizontal="center" vertical="center"/>
    </xf>
    <xf numFmtId="0" fontId="8" fillId="2" borderId="32" xfId="0" applyFont="1" applyFill="1" applyBorder="1" applyAlignment="1">
      <alignment horizontal="right" vertical="center"/>
    </xf>
    <xf numFmtId="0" fontId="8" fillId="2" borderId="66" xfId="0" applyFont="1" applyFill="1" applyBorder="1" applyAlignment="1">
      <alignment horizontal="right" vertical="center"/>
    </xf>
    <xf numFmtId="0" fontId="11" fillId="2" borderId="80" xfId="0" applyFont="1" applyFill="1" applyBorder="1" applyAlignment="1">
      <alignment horizontal="center"/>
    </xf>
    <xf numFmtId="0" fontId="6" fillId="7" borderId="26" xfId="0" applyFont="1" applyFill="1" applyBorder="1" applyAlignment="1">
      <alignment horizontal="right" vertical="center"/>
    </xf>
    <xf numFmtId="0" fontId="6" fillId="7" borderId="33" xfId="0" applyFont="1" applyFill="1" applyBorder="1" applyAlignment="1">
      <alignment horizontal="right" vertical="center"/>
    </xf>
    <xf numFmtId="0" fontId="23" fillId="2" borderId="35" xfId="0" applyFont="1" applyFill="1" applyBorder="1" applyAlignment="1">
      <alignment horizontal="center" vertical="center" textRotation="255"/>
    </xf>
    <xf numFmtId="0" fontId="23" fillId="2" borderId="41" xfId="0" applyFont="1" applyFill="1" applyBorder="1" applyAlignment="1">
      <alignment horizontal="center" vertical="center" textRotation="255"/>
    </xf>
    <xf numFmtId="0" fontId="24" fillId="2" borderId="41" xfId="0" applyFont="1" applyFill="1" applyBorder="1" applyAlignment="1">
      <alignment horizontal="center" vertical="center" textRotation="255"/>
    </xf>
    <xf numFmtId="0" fontId="24" fillId="2" borderId="117" xfId="0" applyFont="1" applyFill="1" applyBorder="1" applyAlignment="1">
      <alignment horizontal="center" vertical="center" textRotation="255"/>
    </xf>
    <xf numFmtId="0" fontId="24" fillId="2" borderId="128" xfId="0" applyFont="1" applyFill="1" applyBorder="1" applyAlignment="1">
      <alignment horizontal="center" vertical="center" textRotation="255"/>
    </xf>
    <xf numFmtId="0" fontId="24" fillId="2" borderId="80" xfId="0" applyFont="1" applyFill="1" applyBorder="1" applyAlignment="1">
      <alignment horizontal="center" vertical="center" textRotation="255"/>
    </xf>
    <xf numFmtId="17" fontId="11" fillId="2" borderId="74" xfId="0" quotePrefix="1" applyNumberFormat="1" applyFont="1" applyFill="1" applyBorder="1" applyAlignment="1">
      <alignment horizontal="center" vertical="center"/>
    </xf>
    <xf numFmtId="0" fontId="11" fillId="2" borderId="68"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6" fillId="2" borderId="49" xfId="0" applyFont="1" applyFill="1" applyBorder="1" applyAlignment="1">
      <alignment horizontal="center" vertical="center" textRotation="255"/>
    </xf>
    <xf numFmtId="0" fontId="9" fillId="0" borderId="70" xfId="0" applyFont="1" applyBorder="1"/>
    <xf numFmtId="0" fontId="9" fillId="0" borderId="69" xfId="0" applyFont="1" applyBorder="1"/>
    <xf numFmtId="0" fontId="37" fillId="3" borderId="32" xfId="0" applyFont="1" applyFill="1" applyBorder="1" applyAlignment="1">
      <alignment horizontal="center" vertical="center"/>
    </xf>
    <xf numFmtId="0" fontId="37" fillId="3" borderId="28" xfId="0" applyFont="1" applyFill="1" applyBorder="1" applyAlignment="1">
      <alignment horizontal="center" vertical="center"/>
    </xf>
    <xf numFmtId="0" fontId="11" fillId="2" borderId="49"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2" xfId="0" applyFont="1" applyFill="1" applyBorder="1" applyAlignment="1">
      <alignment horizontal="center" vertical="center"/>
    </xf>
    <xf numFmtId="0" fontId="10" fillId="9" borderId="31" xfId="0" applyFont="1" applyFill="1" applyBorder="1" applyAlignment="1">
      <alignment horizontal="center" vertical="center"/>
    </xf>
    <xf numFmtId="0" fontId="10" fillId="9" borderId="22" xfId="0" applyFont="1" applyFill="1" applyBorder="1" applyAlignment="1">
      <alignment horizontal="center" vertical="center"/>
    </xf>
    <xf numFmtId="17" fontId="6" fillId="2" borderId="31" xfId="0" quotePrefix="1" applyNumberFormat="1" applyFont="1" applyFill="1" applyBorder="1" applyAlignment="1">
      <alignment horizontal="center" vertical="center"/>
    </xf>
    <xf numFmtId="0" fontId="6" fillId="2" borderId="70" xfId="0" applyFont="1" applyFill="1" applyBorder="1" applyAlignment="1">
      <alignment horizontal="center" vertical="center" textRotation="255"/>
    </xf>
    <xf numFmtId="0" fontId="6" fillId="2" borderId="69" xfId="0" applyFont="1" applyFill="1" applyBorder="1" applyAlignment="1">
      <alignment horizontal="center" vertical="center" textRotation="255"/>
    </xf>
    <xf numFmtId="0" fontId="34" fillId="2" borderId="32" xfId="0" applyFont="1" applyFill="1" applyBorder="1" applyAlignment="1">
      <alignment horizontal="right" vertical="center"/>
    </xf>
    <xf numFmtId="0" fontId="34" fillId="2" borderId="33" xfId="0" applyFont="1" applyFill="1" applyBorder="1" applyAlignment="1">
      <alignment horizontal="right" vertical="center"/>
    </xf>
    <xf numFmtId="0" fontId="6" fillId="2" borderId="49" xfId="0" applyFont="1" applyFill="1" applyBorder="1" applyAlignment="1">
      <alignment horizontal="center" vertical="top" textRotation="255"/>
    </xf>
    <xf numFmtId="0" fontId="6" fillId="2" borderId="70" xfId="0" applyFont="1" applyFill="1" applyBorder="1" applyAlignment="1">
      <alignment horizontal="center" vertical="top" textRotation="255"/>
    </xf>
    <xf numFmtId="0" fontId="6" fillId="2" borderId="69" xfId="0" applyFont="1" applyFill="1" applyBorder="1" applyAlignment="1">
      <alignment horizontal="center" vertical="top" textRotation="255"/>
    </xf>
    <xf numFmtId="0" fontId="37" fillId="3" borderId="31" xfId="0" applyFont="1" applyFill="1" applyBorder="1" applyAlignment="1">
      <alignment horizontal="center" vertical="center"/>
    </xf>
    <xf numFmtId="0" fontId="37" fillId="3" borderId="30" xfId="0" applyFont="1" applyFill="1" applyBorder="1" applyAlignment="1">
      <alignment horizontal="center" vertical="center"/>
    </xf>
    <xf numFmtId="0" fontId="11" fillId="2" borderId="134" xfId="0" applyFont="1" applyFill="1" applyBorder="1" applyAlignment="1">
      <alignment horizontal="center"/>
    </xf>
    <xf numFmtId="0" fontId="11" fillId="2" borderId="56" xfId="0" applyFont="1" applyFill="1" applyBorder="1" applyAlignment="1">
      <alignment horizontal="center"/>
    </xf>
    <xf numFmtId="0" fontId="11" fillId="2" borderId="71" xfId="0" applyFont="1" applyFill="1" applyBorder="1" applyAlignment="1">
      <alignment horizontal="center"/>
    </xf>
    <xf numFmtId="0" fontId="11" fillId="2" borderId="34" xfId="0" applyFont="1" applyFill="1" applyBorder="1" applyAlignment="1">
      <alignment horizontal="center"/>
    </xf>
    <xf numFmtId="0" fontId="11" fillId="2" borderId="50" xfId="0" applyFont="1" applyFill="1" applyBorder="1" applyAlignment="1">
      <alignment horizontal="center"/>
    </xf>
    <xf numFmtId="0" fontId="11" fillId="2" borderId="72"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10" fillId="9" borderId="32" xfId="0" applyFont="1" applyFill="1" applyBorder="1" applyAlignment="1">
      <alignment horizontal="center" vertical="center"/>
    </xf>
    <xf numFmtId="0" fontId="10" fillId="9" borderId="66" xfId="0" applyFont="1" applyFill="1" applyBorder="1" applyAlignment="1">
      <alignment horizontal="center" vertical="center"/>
    </xf>
    <xf numFmtId="0" fontId="8" fillId="2" borderId="15" xfId="0" applyFont="1" applyFill="1" applyBorder="1" applyAlignment="1">
      <alignment horizontal="right" vertical="center"/>
    </xf>
    <xf numFmtId="0" fontId="8" fillId="2" borderId="28" xfId="0" applyFont="1" applyFill="1" applyBorder="1" applyAlignment="1">
      <alignment horizontal="right" vertical="center"/>
    </xf>
    <xf numFmtId="17" fontId="11" fillId="2" borderId="34" xfId="0" quotePrefix="1" applyNumberFormat="1" applyFont="1" applyFill="1" applyBorder="1" applyAlignment="1">
      <alignment horizontal="center"/>
    </xf>
    <xf numFmtId="0" fontId="12" fillId="2" borderId="34" xfId="0" applyFont="1" applyFill="1" applyBorder="1" applyAlignment="1">
      <alignment horizontal="center"/>
    </xf>
    <xf numFmtId="0" fontId="12" fillId="2" borderId="50" xfId="0" applyFont="1" applyFill="1" applyBorder="1" applyAlignment="1">
      <alignment horizontal="center"/>
    </xf>
    <xf numFmtId="0" fontId="12" fillId="2" borderId="65" xfId="0" applyFont="1" applyFill="1" applyBorder="1" applyAlignment="1">
      <alignment horizontal="center"/>
    </xf>
    <xf numFmtId="0" fontId="13" fillId="0" borderId="0" xfId="0" applyFont="1" applyAlignment="1">
      <alignment horizontal="left" wrapText="1"/>
    </xf>
    <xf numFmtId="0" fontId="13" fillId="0" borderId="0" xfId="0" applyFont="1" applyAlignment="1">
      <alignment horizontal="left" vertical="justify" wrapText="1"/>
    </xf>
    <xf numFmtId="49" fontId="8" fillId="2" borderId="34" xfId="0" applyNumberFormat="1" applyFont="1" applyFill="1" applyBorder="1" applyAlignment="1">
      <alignment horizontal="center"/>
    </xf>
    <xf numFmtId="49" fontId="8" fillId="2" borderId="65" xfId="0" applyNumberFormat="1" applyFont="1" applyFill="1" applyBorder="1" applyAlignment="1">
      <alignment horizontal="center"/>
    </xf>
    <xf numFmtId="1" fontId="33" fillId="0" borderId="0" xfId="0" applyNumberFormat="1" applyFont="1" applyFill="1" applyAlignment="1">
      <alignment horizontal="center" vertical="center"/>
    </xf>
    <xf numFmtId="0" fontId="25" fillId="0" borderId="108" xfId="0" applyFont="1" applyFill="1" applyBorder="1" applyAlignment="1">
      <alignment horizontal="center"/>
    </xf>
    <xf numFmtId="0" fontId="25" fillId="0" borderId="108" xfId="0" applyFont="1" applyFill="1" applyBorder="1" applyAlignment="1"/>
    <xf numFmtId="0" fontId="28" fillId="18" borderId="31" xfId="0" applyFont="1" applyFill="1" applyBorder="1" applyAlignment="1">
      <alignment horizontal="center" vertical="center"/>
    </xf>
    <xf numFmtId="0" fontId="28" fillId="18" borderId="30" xfId="0" applyFont="1" applyFill="1" applyBorder="1" applyAlignment="1">
      <alignment horizontal="center" vertical="center"/>
    </xf>
    <xf numFmtId="0" fontId="28" fillId="18" borderId="144" xfId="0" applyFont="1" applyFill="1" applyBorder="1" applyAlignment="1">
      <alignment horizontal="center" vertical="center"/>
    </xf>
    <xf numFmtId="0" fontId="28" fillId="18" borderId="147" xfId="0" applyFont="1" applyFill="1" applyBorder="1" applyAlignment="1">
      <alignment horizontal="center" vertical="center"/>
    </xf>
  </cellXfs>
  <cellStyles count="14">
    <cellStyle name="Normal" xfId="0" builtinId="0"/>
    <cellStyle name="Normal 2" xfId="1" xr:uid="{00000000-0005-0000-0000-000001000000}"/>
    <cellStyle name="Normal 2 2" xfId="3" xr:uid="{00000000-0005-0000-0000-000002000000}"/>
    <cellStyle name="Normal 2 2 2" xfId="7" xr:uid="{00000000-0005-0000-0000-000003000000}"/>
    <cellStyle name="Normal 2 3" xfId="4" xr:uid="{00000000-0005-0000-0000-000004000000}"/>
    <cellStyle name="Normal 2 3 2" xfId="8" xr:uid="{00000000-0005-0000-0000-000005000000}"/>
    <cellStyle name="Normal 2 4" xfId="2" xr:uid="{00000000-0005-0000-0000-000006000000}"/>
    <cellStyle name="Normal 2 5" xfId="5" xr:uid="{00000000-0005-0000-0000-000007000000}"/>
    <cellStyle name="Normal 2 5 2" xfId="9" xr:uid="{00000000-0005-0000-0000-000008000000}"/>
    <cellStyle name="Normal 2 6" xfId="6" xr:uid="{00000000-0005-0000-0000-000009000000}"/>
    <cellStyle name="Normal 2 7" xfId="11" xr:uid="{00000000-0005-0000-0000-00000A000000}"/>
    <cellStyle name="Normal 3" xfId="12" xr:uid="{00000000-0005-0000-0000-00000B000000}"/>
    <cellStyle name="Normal 4" xfId="10" xr:uid="{00000000-0005-0000-0000-00000C000000}"/>
    <cellStyle name="Porcentaje" xfId="13" builtinId="5"/>
  </cellStyles>
  <dxfs count="0"/>
  <tableStyles count="0" defaultTableStyle="TableStyleMedium2" defaultPivotStyle="PivotStyleLight16"/>
  <colors>
    <mruColors>
      <color rgb="FF99FF99"/>
      <color rgb="FF00FFFF"/>
      <color rgb="FFFEE2F2"/>
      <color rgb="FFFDDFFC"/>
      <color rgb="FFFFCCCC"/>
      <color rgb="FFFFCCFF"/>
      <color rgb="FFFF99CC"/>
      <color rgb="FF99CCFF"/>
      <color rgb="FF3399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89D9A-4DCF-4FC7-B0F4-F2B6E8BBB568}">
  <sheetPr>
    <tabColor rgb="FFFF0000"/>
    <pageSetUpPr fitToPage="1"/>
  </sheetPr>
  <dimension ref="A1:P15"/>
  <sheetViews>
    <sheetView tabSelected="1" topLeftCell="G1" zoomScale="120" zoomScaleNormal="120" workbookViewId="0">
      <selection activeCell="G22" sqref="G22"/>
    </sheetView>
  </sheetViews>
  <sheetFormatPr baseColWidth="10" defaultRowHeight="15" customHeight="1" x14ac:dyDescent="0.25"/>
  <cols>
    <col min="1" max="1" width="24" style="282" customWidth="1"/>
    <col min="2" max="2" width="20.44140625" style="282" bestFit="1" customWidth="1"/>
    <col min="3" max="10" width="11.44140625" style="383"/>
    <col min="11" max="11" width="15.109375" style="383" bestFit="1" customWidth="1"/>
    <col min="12" max="12" width="11.88671875" style="383" bestFit="1" customWidth="1"/>
    <col min="13" max="13" width="14" style="383" bestFit="1" customWidth="1"/>
    <col min="14" max="14" width="13.109375" style="383" bestFit="1" customWidth="1"/>
    <col min="15" max="15" width="18.109375" style="413" bestFit="1" customWidth="1"/>
    <col min="16" max="16" width="12.21875" style="413" bestFit="1" customWidth="1"/>
  </cols>
  <sheetData>
    <row r="1" spans="1:16" ht="15" customHeight="1" thickBot="1" x14ac:dyDescent="0.3"/>
    <row r="2" spans="1:16" s="383" customFormat="1" ht="21" customHeight="1" thickBot="1" x14ac:dyDescent="0.3">
      <c r="A2" s="384" t="s">
        <v>299</v>
      </c>
      <c r="B2" s="385"/>
      <c r="O2" s="411"/>
      <c r="P2" s="411"/>
    </row>
    <row r="3" spans="1:16" s="383" customFormat="1" ht="15" customHeight="1" thickBot="1" x14ac:dyDescent="0.3">
      <c r="A3" s="386"/>
      <c r="B3" s="385"/>
      <c r="O3" s="500"/>
      <c r="P3" s="411"/>
    </row>
    <row r="4" spans="1:16" s="401" customFormat="1" ht="21" customHeight="1" thickBot="1" x14ac:dyDescent="0.3">
      <c r="A4" s="312" t="s">
        <v>306</v>
      </c>
      <c r="B4" s="405" t="s">
        <v>298</v>
      </c>
      <c r="C4" s="400" t="s">
        <v>232</v>
      </c>
      <c r="D4" s="400" t="s">
        <v>243</v>
      </c>
      <c r="E4" s="400" t="s">
        <v>244</v>
      </c>
      <c r="F4" s="400" t="s">
        <v>245</v>
      </c>
      <c r="G4" s="400" t="s">
        <v>246</v>
      </c>
      <c r="H4" s="400" t="s">
        <v>247</v>
      </c>
      <c r="I4" s="400" t="s">
        <v>248</v>
      </c>
      <c r="J4" s="400" t="s">
        <v>249</v>
      </c>
      <c r="K4" s="400" t="s">
        <v>250</v>
      </c>
      <c r="L4" s="400" t="s">
        <v>251</v>
      </c>
      <c r="M4" s="400" t="s">
        <v>252</v>
      </c>
      <c r="N4" s="406" t="s">
        <v>233</v>
      </c>
      <c r="O4" s="412" t="s">
        <v>307</v>
      </c>
      <c r="P4" s="422" t="s">
        <v>309</v>
      </c>
    </row>
    <row r="5" spans="1:16" ht="15" customHeight="1" x14ac:dyDescent="0.25">
      <c r="A5" s="426" t="s">
        <v>291</v>
      </c>
      <c r="B5" s="387" t="s">
        <v>303</v>
      </c>
      <c r="C5" s="390">
        <f>PDI!N11</f>
        <v>806</v>
      </c>
      <c r="D5" s="390">
        <f>PDI!T11</f>
        <v>806</v>
      </c>
      <c r="E5" s="390">
        <f>PDI!Z11</f>
        <v>805</v>
      </c>
      <c r="F5" s="390">
        <f>PDI!AF11</f>
        <v>806</v>
      </c>
      <c r="G5" s="390">
        <f>PDI!AL11</f>
        <v>806</v>
      </c>
      <c r="H5" s="404">
        <f>PDI!AR11</f>
        <v>805</v>
      </c>
      <c r="I5" s="390">
        <f>PDI!AX11</f>
        <v>805</v>
      </c>
      <c r="J5" s="390">
        <f>PDI!BD11</f>
        <v>0</v>
      </c>
      <c r="K5" s="390">
        <f>PDI!BJ11</f>
        <v>0</v>
      </c>
      <c r="L5" s="390">
        <f>PDI!BP11</f>
        <v>0</v>
      </c>
      <c r="M5" s="390">
        <f>PDI!BV11</f>
        <v>0</v>
      </c>
      <c r="N5" s="407">
        <f>PDI!CB11</f>
        <v>0</v>
      </c>
      <c r="O5" s="414">
        <f t="shared" ref="O5:O15" si="0">SUM(C5:N5)/7</f>
        <v>805.57142857142856</v>
      </c>
    </row>
    <row r="6" spans="1:16" ht="15" customHeight="1" x14ac:dyDescent="0.25">
      <c r="A6" s="426"/>
      <c r="B6" s="388" t="s">
        <v>294</v>
      </c>
      <c r="C6" s="391">
        <f>PDI!N15</f>
        <v>177</v>
      </c>
      <c r="D6" s="391">
        <f>PDI!T15</f>
        <v>188</v>
      </c>
      <c r="E6" s="391">
        <f>PDI!Z15</f>
        <v>195</v>
      </c>
      <c r="F6" s="391">
        <f>PDI!AF15</f>
        <v>202</v>
      </c>
      <c r="G6" s="391">
        <f>PDI!AL15</f>
        <v>200</v>
      </c>
      <c r="H6" s="391">
        <f>PDI!AR15</f>
        <v>200</v>
      </c>
      <c r="I6" s="398">
        <f>PDI!AX15</f>
        <v>204</v>
      </c>
      <c r="J6" s="391">
        <f>PDI!BD15</f>
        <v>0</v>
      </c>
      <c r="K6" s="391">
        <f>PDI!BJ15</f>
        <v>0</v>
      </c>
      <c r="L6" s="391">
        <f>PDI!BP15</f>
        <v>0</v>
      </c>
      <c r="M6" s="391">
        <f>PDI!BV15</f>
        <v>0</v>
      </c>
      <c r="N6" s="408">
        <f>PDI!CB15</f>
        <v>0</v>
      </c>
      <c r="O6" s="414">
        <f t="shared" si="0"/>
        <v>195.14285714285714</v>
      </c>
    </row>
    <row r="7" spans="1:16" ht="15" customHeight="1" thickBot="1" x14ac:dyDescent="0.3">
      <c r="A7" s="426"/>
      <c r="B7" s="388" t="s">
        <v>295</v>
      </c>
      <c r="C7" s="391">
        <f>PDI!N31</f>
        <v>825</v>
      </c>
      <c r="D7" s="391">
        <f>PDI!T31</f>
        <v>819</v>
      </c>
      <c r="E7" s="391">
        <f>PDI!Z31</f>
        <v>824</v>
      </c>
      <c r="F7" s="391">
        <f>PDI!AF31</f>
        <v>810</v>
      </c>
      <c r="G7" s="391">
        <f>PDI!AL31</f>
        <v>726</v>
      </c>
      <c r="H7" s="391">
        <f>PDI!AR31</f>
        <v>698</v>
      </c>
      <c r="I7" s="391">
        <f>PDI!AX31</f>
        <v>674</v>
      </c>
      <c r="J7" s="391">
        <f>PDI!BD31</f>
        <v>0</v>
      </c>
      <c r="K7" s="391">
        <f>PDI!BJ31</f>
        <v>0</v>
      </c>
      <c r="L7" s="391">
        <f>PDI!BP31</f>
        <v>0</v>
      </c>
      <c r="M7" s="391">
        <f>PDI!BV31</f>
        <v>0</v>
      </c>
      <c r="N7" s="408">
        <f>PDI!CB31</f>
        <v>0</v>
      </c>
      <c r="O7" s="423">
        <f t="shared" si="0"/>
        <v>768</v>
      </c>
    </row>
    <row r="8" spans="1:16" s="278" customFormat="1" ht="15" customHeight="1" thickBot="1" x14ac:dyDescent="0.3">
      <c r="A8" s="427"/>
      <c r="B8" s="416" t="s">
        <v>110</v>
      </c>
      <c r="C8" s="402">
        <f>SUM(C5:C7)</f>
        <v>1808</v>
      </c>
      <c r="D8" s="402">
        <f t="shared" ref="D8:N8" si="1">SUM(D5:D7)</f>
        <v>1813</v>
      </c>
      <c r="E8" s="402">
        <f t="shared" si="1"/>
        <v>1824</v>
      </c>
      <c r="F8" s="402">
        <f t="shared" si="1"/>
        <v>1818</v>
      </c>
      <c r="G8" s="402">
        <f t="shared" si="1"/>
        <v>1732</v>
      </c>
      <c r="H8" s="402">
        <f t="shared" si="1"/>
        <v>1703</v>
      </c>
      <c r="I8" s="402">
        <f t="shared" si="1"/>
        <v>1683</v>
      </c>
      <c r="J8" s="402">
        <f t="shared" si="1"/>
        <v>0</v>
      </c>
      <c r="K8" s="402">
        <f t="shared" si="1"/>
        <v>0</v>
      </c>
      <c r="L8" s="402">
        <f t="shared" si="1"/>
        <v>0</v>
      </c>
      <c r="M8" s="402">
        <f t="shared" si="1"/>
        <v>0</v>
      </c>
      <c r="N8" s="409">
        <f t="shared" si="1"/>
        <v>0</v>
      </c>
      <c r="O8" s="424">
        <f t="shared" si="0"/>
        <v>1768.7142857142858</v>
      </c>
      <c r="P8" s="421">
        <f>O8*100/O14</f>
        <v>65.915987861364002</v>
      </c>
    </row>
    <row r="9" spans="1:16" ht="17.25" customHeight="1" x14ac:dyDescent="0.25">
      <c r="A9" s="428" t="s">
        <v>296</v>
      </c>
      <c r="B9" s="387" t="s">
        <v>292</v>
      </c>
      <c r="C9" s="390">
        <f>PTGAS!L14+PTGAS!L25</f>
        <v>383</v>
      </c>
      <c r="D9" s="390">
        <f>PTGAS!Q14+PTGAS!Q25</f>
        <v>383</v>
      </c>
      <c r="E9" s="390">
        <f>PTGAS!V14+PTGAS!V25</f>
        <v>382</v>
      </c>
      <c r="F9" s="390">
        <f>PTGAS!AA14+PTGAS!AA25</f>
        <v>381</v>
      </c>
      <c r="G9" s="390">
        <f>PTGAS!AF14+PTGAS!AF25</f>
        <v>380</v>
      </c>
      <c r="H9" s="390">
        <f>PTGAS!AK14+PTGAS!AK25</f>
        <v>398</v>
      </c>
      <c r="I9" s="390">
        <f>PTGAS!AP14+PTGAS!AP25</f>
        <v>403</v>
      </c>
      <c r="J9" s="390">
        <f>PTGAS!AU14+PTGAS!AU25</f>
        <v>0</v>
      </c>
      <c r="K9" s="390">
        <f>PTGAS!AZ14+PTGAS!AZ25</f>
        <v>0</v>
      </c>
      <c r="L9" s="390">
        <f>PTGAS!BE14+PTGAS!BE25</f>
        <v>0</v>
      </c>
      <c r="M9" s="390">
        <f>PTGAS!BJ14+PTGAS!BJ25</f>
        <v>0</v>
      </c>
      <c r="N9" s="407">
        <f>PTGAS!BO14+PTGAS!BO25</f>
        <v>0</v>
      </c>
      <c r="O9" s="414">
        <f t="shared" si="0"/>
        <v>387.14285714285717</v>
      </c>
    </row>
    <row r="10" spans="1:16" ht="17.25" customHeight="1" x14ac:dyDescent="0.25">
      <c r="A10" s="426"/>
      <c r="B10" s="388" t="s">
        <v>293</v>
      </c>
      <c r="C10" s="391">
        <f>PTGAS!L22</f>
        <v>129</v>
      </c>
      <c r="D10" s="391">
        <f>PTGAS!Q22</f>
        <v>134</v>
      </c>
      <c r="E10" s="391">
        <f>PTGAS!V22</f>
        <v>129</v>
      </c>
      <c r="F10" s="391">
        <f>PTGAS!AA22</f>
        <v>126</v>
      </c>
      <c r="G10" s="391">
        <f>PTGAS!AF22</f>
        <v>138</v>
      </c>
      <c r="H10" s="391">
        <f>PTGAS!AK22</f>
        <v>116</v>
      </c>
      <c r="I10" s="391">
        <f>PTGAS!AP22</f>
        <v>111</v>
      </c>
      <c r="J10" s="391">
        <f>PTGAS!AU22</f>
        <v>0</v>
      </c>
      <c r="K10" s="391">
        <f>PTGAS!AZ22</f>
        <v>0</v>
      </c>
      <c r="L10" s="391">
        <f>PTGAS!BE22</f>
        <v>0</v>
      </c>
      <c r="M10" s="391">
        <f>PTGAS!BJ22</f>
        <v>0</v>
      </c>
      <c r="N10" s="408">
        <f>PTGAS!BJ22</f>
        <v>0</v>
      </c>
      <c r="O10" s="414">
        <f t="shared" si="0"/>
        <v>126.14285714285714</v>
      </c>
    </row>
    <row r="11" spans="1:16" ht="17.25" customHeight="1" x14ac:dyDescent="0.25">
      <c r="A11" s="426"/>
      <c r="B11" s="388" t="s">
        <v>294</v>
      </c>
      <c r="C11" s="391">
        <f>PTGAS!L30</f>
        <v>292</v>
      </c>
      <c r="D11" s="391">
        <f>PTGAS!Q30</f>
        <v>292</v>
      </c>
      <c r="E11" s="391">
        <f>PTGAS!V30</f>
        <v>290</v>
      </c>
      <c r="F11" s="391">
        <f>PTGAS!AA30</f>
        <v>290</v>
      </c>
      <c r="G11" s="391">
        <f>PTGAS!AF30</f>
        <v>292</v>
      </c>
      <c r="H11" s="391">
        <f>PTGAS!AK30</f>
        <v>293</v>
      </c>
      <c r="I11" s="391">
        <f>PTGAS!AP30</f>
        <v>292</v>
      </c>
      <c r="J11" s="391">
        <f>PTGAS!AU30</f>
        <v>0</v>
      </c>
      <c r="K11" s="391">
        <f>PTGAS!AZ30</f>
        <v>0</v>
      </c>
      <c r="L11" s="391">
        <f>PTGAS!BE30</f>
        <v>0</v>
      </c>
      <c r="M11" s="391">
        <f>PTGAS!BJ30</f>
        <v>0</v>
      </c>
      <c r="N11" s="408">
        <f>PTGAS!BO30</f>
        <v>0</v>
      </c>
      <c r="O11" s="414">
        <f t="shared" si="0"/>
        <v>291.57142857142856</v>
      </c>
    </row>
    <row r="12" spans="1:16" ht="17.25" customHeight="1" thickBot="1" x14ac:dyDescent="0.3">
      <c r="A12" s="426"/>
      <c r="B12" s="388" t="s">
        <v>295</v>
      </c>
      <c r="C12" s="391">
        <f>PTGAS!L35</f>
        <v>110</v>
      </c>
      <c r="D12" s="391">
        <f>PTGAS!Q35</f>
        <v>109</v>
      </c>
      <c r="E12" s="391">
        <f>PTGAS!V35</f>
        <v>112</v>
      </c>
      <c r="F12" s="391">
        <f>PTGAS!AA35</f>
        <v>112</v>
      </c>
      <c r="G12" s="391">
        <f>PTGAS!AF35</f>
        <v>110</v>
      </c>
      <c r="H12" s="391">
        <f>PTGAS!AK35</f>
        <v>108</v>
      </c>
      <c r="I12" s="391">
        <f>PTGAS!AP35</f>
        <v>107</v>
      </c>
      <c r="J12" s="391">
        <f>PTGAS!AU35</f>
        <v>0</v>
      </c>
      <c r="K12" s="391">
        <f>PTGAS!AZ35</f>
        <v>0</v>
      </c>
      <c r="L12" s="391">
        <f>PTGAS!BE35</f>
        <v>0</v>
      </c>
      <c r="M12" s="391">
        <f>PTGAS!BJ35</f>
        <v>0</v>
      </c>
      <c r="N12" s="408">
        <f>PTGAS!BO35</f>
        <v>0</v>
      </c>
      <c r="O12" s="423">
        <f t="shared" si="0"/>
        <v>109.71428571428571</v>
      </c>
    </row>
    <row r="13" spans="1:16" s="278" customFormat="1" ht="17.25" customHeight="1" thickBot="1" x14ac:dyDescent="0.3">
      <c r="A13" s="427"/>
      <c r="B13" s="416" t="s">
        <v>304</v>
      </c>
      <c r="C13" s="402">
        <f>SUM(C9:C12)</f>
        <v>914</v>
      </c>
      <c r="D13" s="402">
        <f t="shared" ref="D13:N13" si="2">SUM(D9:D12)</f>
        <v>918</v>
      </c>
      <c r="E13" s="402">
        <f t="shared" si="2"/>
        <v>913</v>
      </c>
      <c r="F13" s="402">
        <f t="shared" si="2"/>
        <v>909</v>
      </c>
      <c r="G13" s="402">
        <f t="shared" si="2"/>
        <v>920</v>
      </c>
      <c r="H13" s="402">
        <f t="shared" si="2"/>
        <v>915</v>
      </c>
      <c r="I13" s="402">
        <f t="shared" si="2"/>
        <v>913</v>
      </c>
      <c r="J13" s="402">
        <f t="shared" si="2"/>
        <v>0</v>
      </c>
      <c r="K13" s="402">
        <f t="shared" si="2"/>
        <v>0</v>
      </c>
      <c r="L13" s="402">
        <f t="shared" si="2"/>
        <v>0</v>
      </c>
      <c r="M13" s="402">
        <f t="shared" si="2"/>
        <v>0</v>
      </c>
      <c r="N13" s="409">
        <f t="shared" si="2"/>
        <v>0</v>
      </c>
      <c r="O13" s="425">
        <f t="shared" si="0"/>
        <v>914.57142857142856</v>
      </c>
      <c r="P13" s="421">
        <f>O13*100/O14</f>
        <v>34.084012138635998</v>
      </c>
    </row>
    <row r="14" spans="1:16" s="418" customFormat="1" ht="17.25" customHeight="1" thickBot="1" x14ac:dyDescent="0.35">
      <c r="A14" s="503" t="s">
        <v>305</v>
      </c>
      <c r="B14" s="504"/>
      <c r="C14" s="505">
        <f>C8+C13</f>
        <v>2722</v>
      </c>
      <c r="D14" s="505">
        <f t="shared" ref="D14:N14" si="3">D8+D13</f>
        <v>2731</v>
      </c>
      <c r="E14" s="505">
        <f t="shared" si="3"/>
        <v>2737</v>
      </c>
      <c r="F14" s="505">
        <f t="shared" si="3"/>
        <v>2727</v>
      </c>
      <c r="G14" s="505">
        <f t="shared" si="3"/>
        <v>2652</v>
      </c>
      <c r="H14" s="505">
        <f>H8+H13</f>
        <v>2618</v>
      </c>
      <c r="I14" s="505">
        <f t="shared" si="3"/>
        <v>2596</v>
      </c>
      <c r="J14" s="505">
        <f t="shared" si="3"/>
        <v>0</v>
      </c>
      <c r="K14" s="505">
        <f t="shared" si="3"/>
        <v>0</v>
      </c>
      <c r="L14" s="505">
        <f t="shared" si="3"/>
        <v>0</v>
      </c>
      <c r="M14" s="505">
        <f t="shared" si="3"/>
        <v>0</v>
      </c>
      <c r="N14" s="506">
        <f t="shared" si="3"/>
        <v>0</v>
      </c>
      <c r="O14" s="417">
        <f t="shared" si="0"/>
        <v>2683.2857142857142</v>
      </c>
      <c r="P14" s="419"/>
    </row>
    <row r="15" spans="1:16" s="282" customFormat="1" ht="21.75" customHeight="1" thickBot="1" x14ac:dyDescent="0.3">
      <c r="A15" s="399" t="s">
        <v>297</v>
      </c>
      <c r="B15" s="389" t="s">
        <v>300</v>
      </c>
      <c r="C15" s="403">
        <f>'Personal Técnico e Investigador'!M47</f>
        <v>378</v>
      </c>
      <c r="D15" s="403">
        <f>'Personal Técnico e Investigador'!R47</f>
        <v>378</v>
      </c>
      <c r="E15" s="403">
        <f>'Personal Técnico e Investigador'!W47</f>
        <v>394</v>
      </c>
      <c r="F15" s="403">
        <f>'Personal Técnico e Investigador'!AB47</f>
        <v>385</v>
      </c>
      <c r="G15" s="403">
        <f>'Personal Técnico e Investigador'!AG47</f>
        <v>392</v>
      </c>
      <c r="H15" s="403">
        <f>'Personal Técnico e Investigador'!AL47</f>
        <v>390</v>
      </c>
      <c r="I15" s="403">
        <f>'Personal Técnico e Investigador'!AQ47</f>
        <v>370</v>
      </c>
      <c r="J15" s="403">
        <f>'Personal Técnico e Investigador'!AV47</f>
        <v>0</v>
      </c>
      <c r="K15" s="403">
        <f>'Personal Técnico e Investigador'!BA47</f>
        <v>0</v>
      </c>
      <c r="L15" s="403">
        <f>'Personal Técnico e Investigador'!BF47</f>
        <v>0</v>
      </c>
      <c r="M15" s="403">
        <f>'Personal Técnico e Investigador'!BK47</f>
        <v>0</v>
      </c>
      <c r="N15" s="410">
        <f>'Personal Técnico e Investigador'!BP47</f>
        <v>0</v>
      </c>
      <c r="O15" s="415">
        <f t="shared" si="0"/>
        <v>383.85714285714283</v>
      </c>
      <c r="P15" s="420"/>
    </row>
  </sheetData>
  <mergeCells count="3">
    <mergeCell ref="A5:A8"/>
    <mergeCell ref="A9:A13"/>
    <mergeCell ref="A14:B14"/>
  </mergeCells>
  <phoneticPr fontId="40" type="noConversion"/>
  <pageMargins left="0.70866141732283472" right="0.70866141732283472" top="0.74803149606299213" bottom="0.74803149606299213" header="0.31496062992125984" footer="0.31496062992125984"/>
  <pageSetup paperSize="9" scale="60" orientation="landscape" r:id="rId1"/>
  <headerFooter>
    <oddHeader>&amp;LÁrea de Personal
Sección de Organización y Desarrollo&amp;CEVOLUCIÓN MENSUAL DE LA PLANTILLA DE LA UNIVERSIDAD DE CÁDIZ&amp;R&amp;D</oddHeader>
    <oddFooter>&amp;L&amp;P/&amp;N&amp;C&amp;F&amp;R&amp;A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CG32"/>
  <sheetViews>
    <sheetView zoomScale="110" zoomScaleNormal="110" zoomScaleSheetLayoutView="85" workbookViewId="0">
      <pane xSplit="3" ySplit="3" topLeftCell="D4" activePane="bottomRight" state="frozen"/>
      <selection pane="topRight" activeCell="D1" sqref="D1"/>
      <selection pane="bottomLeft" activeCell="A4" sqref="A4"/>
      <selection pane="bottomRight" activeCell="B33" sqref="A33:XFD39"/>
    </sheetView>
  </sheetViews>
  <sheetFormatPr baseColWidth="10" defaultColWidth="11.44140625" defaultRowHeight="11.4" x14ac:dyDescent="0.2"/>
  <cols>
    <col min="1" max="1" width="3.44140625" style="2" bestFit="1" customWidth="1"/>
    <col min="2" max="2" width="27.88671875" style="2" customWidth="1"/>
    <col min="3" max="3" width="20.33203125" style="19" customWidth="1"/>
    <col min="4" max="4" width="8.33203125" style="20" bestFit="1" customWidth="1"/>
    <col min="5" max="5" width="8.109375" style="20" bestFit="1" customWidth="1"/>
    <col min="6" max="6" width="9" style="19" bestFit="1" customWidth="1"/>
    <col min="7" max="7" width="8.109375" style="19" customWidth="1"/>
    <col min="8" max="8" width="6.88671875" style="1" bestFit="1" customWidth="1"/>
    <col min="9" max="9" width="9.6640625" style="246" bestFit="1" customWidth="1"/>
    <col min="10" max="10" width="8.33203125" style="20" bestFit="1" customWidth="1"/>
    <col min="11" max="11" width="8.109375" style="20" bestFit="1" customWidth="1"/>
    <col min="12" max="12" width="9" style="19" bestFit="1" customWidth="1"/>
    <col min="13" max="13" width="8.109375" style="19" customWidth="1"/>
    <col min="14" max="14" width="6.88671875" style="1" bestFit="1" customWidth="1"/>
    <col min="15" max="15" width="8.6640625" style="246" bestFit="1" customWidth="1"/>
    <col min="16" max="16" width="8.33203125" style="19" customWidth="1"/>
    <col min="17" max="17" width="8.109375" style="19" customWidth="1"/>
    <col min="18" max="18" width="9" style="19" customWidth="1"/>
    <col min="19" max="19" width="8.109375" style="19" customWidth="1"/>
    <col min="20" max="20" width="6.88671875" style="1" customWidth="1"/>
    <col min="21" max="21" width="8.6640625" style="246" customWidth="1"/>
    <col min="22" max="22" width="8.33203125" style="19" customWidth="1"/>
    <col min="23" max="23" width="8.109375" style="19" customWidth="1"/>
    <col min="24" max="24" width="9" style="19" customWidth="1"/>
    <col min="25" max="25" width="8.109375" style="19" customWidth="1"/>
    <col min="26" max="26" width="6.88671875" style="1" customWidth="1"/>
    <col min="27" max="27" width="9.6640625" style="246" customWidth="1"/>
    <col min="28" max="28" width="8.33203125" style="19" customWidth="1"/>
    <col min="29" max="29" width="8.109375" style="19" customWidth="1"/>
    <col min="30" max="30" width="9" style="19" customWidth="1"/>
    <col min="31" max="31" width="8.109375" style="19" customWidth="1"/>
    <col min="32" max="32" width="6.88671875" style="1" customWidth="1"/>
    <col min="33" max="33" width="9.6640625" style="246" customWidth="1"/>
    <col min="34" max="34" width="8.33203125" style="19" customWidth="1"/>
    <col min="35" max="35" width="8.109375" style="19" customWidth="1"/>
    <col min="36" max="36" width="9" style="19" customWidth="1"/>
    <col min="37" max="37" width="8.109375" style="19" customWidth="1"/>
    <col min="38" max="38" width="6.88671875" style="1" customWidth="1"/>
    <col min="39" max="39" width="8.88671875" style="1" customWidth="1"/>
    <col min="40" max="40" width="8.33203125" style="19" customWidth="1"/>
    <col min="41" max="41" width="8.109375" style="19" customWidth="1"/>
    <col min="42" max="42" width="9" style="19" customWidth="1"/>
    <col min="43" max="43" width="8.109375" style="19" customWidth="1"/>
    <col min="44" max="44" width="6.88671875" style="1" customWidth="1"/>
    <col min="45" max="45" width="9.109375" style="1" customWidth="1"/>
    <col min="46" max="46" width="8.33203125" style="19" customWidth="1"/>
    <col min="47" max="47" width="8.109375" style="19" customWidth="1"/>
    <col min="48" max="48" width="9" style="19" customWidth="1"/>
    <col min="49" max="49" width="8.109375" style="19" customWidth="1"/>
    <col min="50" max="50" width="6.88671875" style="1" customWidth="1"/>
    <col min="51" max="51" width="9.109375" style="1" customWidth="1"/>
    <col min="52" max="52" width="8.33203125" style="19" hidden="1" customWidth="1"/>
    <col min="53" max="53" width="8.109375" style="19" hidden="1" customWidth="1"/>
    <col min="54" max="54" width="9" style="19" hidden="1" customWidth="1"/>
    <col min="55" max="55" width="8.109375" style="19" hidden="1" customWidth="1"/>
    <col min="56" max="56" width="6.88671875" style="1" hidden="1" customWidth="1"/>
    <col min="57" max="57" width="8.33203125" style="1" hidden="1" customWidth="1"/>
    <col min="58" max="58" width="8.33203125" style="19" hidden="1" customWidth="1"/>
    <col min="59" max="59" width="8.109375" style="19" hidden="1" customWidth="1"/>
    <col min="60" max="60" width="9" style="19" hidden="1" customWidth="1"/>
    <col min="61" max="61" width="8.109375" style="19" hidden="1" customWidth="1"/>
    <col min="62" max="62" width="6.88671875" style="1" hidden="1" customWidth="1"/>
    <col min="63" max="63" width="9.109375" style="1" hidden="1" customWidth="1"/>
    <col min="64" max="64" width="8.33203125" style="19" hidden="1" customWidth="1"/>
    <col min="65" max="65" width="8.109375" style="19" hidden="1" customWidth="1"/>
    <col min="66" max="66" width="9" style="19" hidden="1" customWidth="1"/>
    <col min="67" max="67" width="8.109375" style="19" hidden="1" customWidth="1"/>
    <col min="68" max="68" width="6.88671875" style="1" hidden="1" customWidth="1"/>
    <col min="69" max="69" width="9.109375" style="1" hidden="1" customWidth="1"/>
    <col min="70" max="70" width="8.33203125" style="1" hidden="1" customWidth="1"/>
    <col min="71" max="71" width="8.109375" style="1" hidden="1" customWidth="1"/>
    <col min="72" max="72" width="9" style="1" hidden="1" customWidth="1"/>
    <col min="73" max="73" width="7.6640625" style="1" hidden="1" customWidth="1"/>
    <col min="74" max="74" width="7.33203125" style="1" hidden="1" customWidth="1"/>
    <col min="75" max="75" width="9.109375" style="1" hidden="1" customWidth="1"/>
    <col min="76" max="77" width="8.33203125" style="1" hidden="1" customWidth="1"/>
    <col min="78" max="78" width="9" style="1" hidden="1" customWidth="1"/>
    <col min="79" max="79" width="8.33203125" style="1" hidden="1" customWidth="1"/>
    <col min="80" max="80" width="7.33203125" style="1" hidden="1" customWidth="1"/>
    <col min="81" max="81" width="8.33203125" style="1" hidden="1" customWidth="1"/>
    <col min="82" max="83" width="8.5546875" style="1" customWidth="1"/>
    <col min="84" max="84" width="6.6640625" style="1" bestFit="1" customWidth="1"/>
    <col min="85" max="85" width="7.33203125" style="1" bestFit="1" customWidth="1"/>
    <col min="86" max="86" width="11.44140625" style="2"/>
    <col min="87" max="87" width="6.6640625" style="2" customWidth="1"/>
    <col min="88" max="16384" width="11.44140625" style="2"/>
  </cols>
  <sheetData>
    <row r="1" spans="1:85" s="16" customFormat="1" ht="23.25" customHeight="1" thickBot="1" x14ac:dyDescent="0.25">
      <c r="A1" s="431" t="s">
        <v>264</v>
      </c>
      <c r="B1" s="432"/>
      <c r="C1" s="14"/>
      <c r="D1" s="14"/>
      <c r="E1" s="14"/>
      <c r="F1" s="13"/>
      <c r="G1" s="13"/>
      <c r="H1" s="69"/>
      <c r="I1" s="241"/>
      <c r="J1" s="14"/>
      <c r="K1" s="14"/>
      <c r="L1" s="13"/>
      <c r="M1" s="13"/>
      <c r="N1" s="15"/>
      <c r="O1" s="241"/>
      <c r="P1" s="13"/>
      <c r="Q1" s="13"/>
      <c r="R1" s="13"/>
      <c r="S1" s="13"/>
      <c r="T1" s="15"/>
      <c r="U1" s="241"/>
      <c r="V1" s="13"/>
      <c r="W1" s="13"/>
      <c r="X1" s="13"/>
      <c r="Y1" s="13"/>
      <c r="Z1" s="15"/>
      <c r="AA1" s="241"/>
      <c r="AB1" s="13"/>
      <c r="AC1" s="13"/>
      <c r="AD1" s="13"/>
      <c r="AE1" s="13"/>
      <c r="AF1" s="15"/>
      <c r="AG1" s="241"/>
      <c r="AH1" s="13"/>
      <c r="AI1" s="13"/>
      <c r="AJ1" s="13"/>
      <c r="AK1" s="13"/>
      <c r="AL1" s="15"/>
      <c r="AM1" s="15"/>
      <c r="AN1" s="13"/>
      <c r="AO1" s="13"/>
      <c r="AP1" s="13"/>
      <c r="AQ1" s="13"/>
      <c r="AR1" s="15"/>
      <c r="AS1" s="15"/>
      <c r="AT1" s="13"/>
      <c r="AU1" s="13"/>
      <c r="AV1" s="13"/>
      <c r="AW1" s="13"/>
      <c r="AX1" s="15"/>
      <c r="AY1" s="15"/>
      <c r="AZ1" s="13"/>
      <c r="BA1" s="13"/>
      <c r="BB1" s="13"/>
      <c r="BC1" s="13"/>
      <c r="BD1" s="15"/>
      <c r="BE1" s="15"/>
      <c r="BF1" s="13"/>
      <c r="BG1" s="13"/>
      <c r="BH1" s="13"/>
      <c r="BI1" s="13"/>
      <c r="BJ1" s="15"/>
      <c r="BK1" s="15"/>
      <c r="BL1" s="13"/>
      <c r="BM1" s="13"/>
      <c r="BN1" s="13"/>
      <c r="BO1" s="13"/>
      <c r="BP1" s="15"/>
      <c r="BQ1" s="15"/>
      <c r="BR1" s="69"/>
      <c r="BS1" s="69"/>
      <c r="BT1" s="69"/>
      <c r="BU1" s="69"/>
      <c r="BV1" s="69"/>
      <c r="BW1" s="69"/>
      <c r="BX1" s="69"/>
      <c r="BY1" s="69"/>
      <c r="BZ1" s="69"/>
      <c r="CA1" s="69"/>
      <c r="CB1" s="69"/>
      <c r="CC1" s="69"/>
      <c r="CD1" s="501"/>
      <c r="CE1" s="501"/>
      <c r="CF1" s="501"/>
      <c r="CG1" s="501"/>
    </row>
    <row r="2" spans="1:85" s="10" customFormat="1" ht="30.75" customHeight="1" thickTop="1" thickBot="1" x14ac:dyDescent="0.3">
      <c r="A2" s="433" t="s">
        <v>23</v>
      </c>
      <c r="B2" s="434"/>
      <c r="C2" s="435"/>
      <c r="D2" s="453" t="s">
        <v>263</v>
      </c>
      <c r="E2" s="437"/>
      <c r="F2" s="437"/>
      <c r="G2" s="437"/>
      <c r="H2" s="437"/>
      <c r="I2" s="438"/>
      <c r="J2" s="436" t="s">
        <v>232</v>
      </c>
      <c r="K2" s="437"/>
      <c r="L2" s="437"/>
      <c r="M2" s="437"/>
      <c r="N2" s="437"/>
      <c r="O2" s="438"/>
      <c r="P2" s="439" t="s">
        <v>243</v>
      </c>
      <c r="Q2" s="440"/>
      <c r="R2" s="440"/>
      <c r="S2" s="440"/>
      <c r="T2" s="440"/>
      <c r="U2" s="441"/>
      <c r="V2" s="439" t="s">
        <v>244</v>
      </c>
      <c r="W2" s="440"/>
      <c r="X2" s="440"/>
      <c r="Y2" s="440"/>
      <c r="Z2" s="440"/>
      <c r="AA2" s="441"/>
      <c r="AB2" s="439" t="s">
        <v>245</v>
      </c>
      <c r="AC2" s="440"/>
      <c r="AD2" s="440"/>
      <c r="AE2" s="440"/>
      <c r="AF2" s="440"/>
      <c r="AG2" s="441"/>
      <c r="AH2" s="439" t="s">
        <v>246</v>
      </c>
      <c r="AI2" s="440"/>
      <c r="AJ2" s="440"/>
      <c r="AK2" s="440"/>
      <c r="AL2" s="440"/>
      <c r="AM2" s="441"/>
      <c r="AN2" s="439" t="s">
        <v>247</v>
      </c>
      <c r="AO2" s="440"/>
      <c r="AP2" s="440"/>
      <c r="AQ2" s="440"/>
      <c r="AR2" s="440"/>
      <c r="AS2" s="441"/>
      <c r="AT2" s="439" t="s">
        <v>248</v>
      </c>
      <c r="AU2" s="440"/>
      <c r="AV2" s="440"/>
      <c r="AW2" s="440"/>
      <c r="AX2" s="440"/>
      <c r="AY2" s="441"/>
      <c r="AZ2" s="439" t="s">
        <v>249</v>
      </c>
      <c r="BA2" s="440"/>
      <c r="BB2" s="440"/>
      <c r="BC2" s="440"/>
      <c r="BD2" s="440"/>
      <c r="BE2" s="441"/>
      <c r="BF2" s="439" t="s">
        <v>250</v>
      </c>
      <c r="BG2" s="440"/>
      <c r="BH2" s="440"/>
      <c r="BI2" s="440"/>
      <c r="BJ2" s="440"/>
      <c r="BK2" s="441"/>
      <c r="BL2" s="439" t="s">
        <v>251</v>
      </c>
      <c r="BM2" s="440"/>
      <c r="BN2" s="440"/>
      <c r="BO2" s="440"/>
      <c r="BP2" s="440"/>
      <c r="BQ2" s="441"/>
      <c r="BR2" s="439" t="s">
        <v>252</v>
      </c>
      <c r="BS2" s="440"/>
      <c r="BT2" s="440"/>
      <c r="BU2" s="440"/>
      <c r="BV2" s="440"/>
      <c r="BW2" s="441"/>
      <c r="BX2" s="439" t="s">
        <v>233</v>
      </c>
      <c r="BY2" s="440"/>
      <c r="BZ2" s="440"/>
      <c r="CA2" s="440"/>
      <c r="CB2" s="440"/>
      <c r="CC2" s="441"/>
      <c r="CD2" s="454" t="s">
        <v>0</v>
      </c>
      <c r="CE2" s="455"/>
      <c r="CF2" s="454" t="s">
        <v>1</v>
      </c>
      <c r="CG2" s="455"/>
    </row>
    <row r="3" spans="1:85" s="29" customFormat="1" thickTop="1" thickBot="1" x14ac:dyDescent="0.25">
      <c r="A3" s="444" t="s">
        <v>24</v>
      </c>
      <c r="B3" s="444"/>
      <c r="C3" s="313" t="s">
        <v>25</v>
      </c>
      <c r="D3" s="313" t="s">
        <v>3</v>
      </c>
      <c r="E3" s="314" t="s">
        <v>208</v>
      </c>
      <c r="F3" s="313" t="s">
        <v>4</v>
      </c>
      <c r="G3" s="314" t="s">
        <v>208</v>
      </c>
      <c r="H3" s="315" t="s">
        <v>26</v>
      </c>
      <c r="I3" s="393" t="s">
        <v>27</v>
      </c>
      <c r="J3" s="318" t="s">
        <v>3</v>
      </c>
      <c r="K3" s="319" t="s">
        <v>208</v>
      </c>
      <c r="L3" s="320" t="s">
        <v>4</v>
      </c>
      <c r="M3" s="319" t="s">
        <v>208</v>
      </c>
      <c r="N3" s="320" t="s">
        <v>26</v>
      </c>
      <c r="O3" s="323" t="s">
        <v>27</v>
      </c>
      <c r="P3" s="318" t="s">
        <v>3</v>
      </c>
      <c r="Q3" s="319" t="s">
        <v>208</v>
      </c>
      <c r="R3" s="320" t="s">
        <v>4</v>
      </c>
      <c r="S3" s="319" t="s">
        <v>208</v>
      </c>
      <c r="T3" s="320" t="s">
        <v>26</v>
      </c>
      <c r="U3" s="323" t="s">
        <v>27</v>
      </c>
      <c r="V3" s="318" t="s">
        <v>3</v>
      </c>
      <c r="W3" s="319" t="s">
        <v>208</v>
      </c>
      <c r="X3" s="320" t="s">
        <v>4</v>
      </c>
      <c r="Y3" s="319" t="s">
        <v>208</v>
      </c>
      <c r="Z3" s="320" t="s">
        <v>26</v>
      </c>
      <c r="AA3" s="323" t="s">
        <v>27</v>
      </c>
      <c r="AB3" s="318" t="s">
        <v>3</v>
      </c>
      <c r="AC3" s="319" t="s">
        <v>208</v>
      </c>
      <c r="AD3" s="320" t="s">
        <v>4</v>
      </c>
      <c r="AE3" s="319" t="s">
        <v>208</v>
      </c>
      <c r="AF3" s="320" t="s">
        <v>26</v>
      </c>
      <c r="AG3" s="323" t="s">
        <v>27</v>
      </c>
      <c r="AH3" s="318" t="s">
        <v>3</v>
      </c>
      <c r="AI3" s="319" t="s">
        <v>208</v>
      </c>
      <c r="AJ3" s="320" t="s">
        <v>4</v>
      </c>
      <c r="AK3" s="319" t="s">
        <v>208</v>
      </c>
      <c r="AL3" s="320" t="s">
        <v>26</v>
      </c>
      <c r="AM3" s="322" t="s">
        <v>27</v>
      </c>
      <c r="AN3" s="318" t="s">
        <v>3</v>
      </c>
      <c r="AO3" s="319" t="s">
        <v>208</v>
      </c>
      <c r="AP3" s="320" t="s">
        <v>4</v>
      </c>
      <c r="AQ3" s="319" t="s">
        <v>208</v>
      </c>
      <c r="AR3" s="320" t="s">
        <v>26</v>
      </c>
      <c r="AS3" s="322" t="s">
        <v>27</v>
      </c>
      <c r="AT3" s="318" t="s">
        <v>3</v>
      </c>
      <c r="AU3" s="319" t="s">
        <v>208</v>
      </c>
      <c r="AV3" s="320" t="s">
        <v>4</v>
      </c>
      <c r="AW3" s="319" t="s">
        <v>208</v>
      </c>
      <c r="AX3" s="320" t="s">
        <v>26</v>
      </c>
      <c r="AY3" s="322" t="s">
        <v>27</v>
      </c>
      <c r="AZ3" s="318" t="s">
        <v>3</v>
      </c>
      <c r="BA3" s="319" t="s">
        <v>208</v>
      </c>
      <c r="BB3" s="320" t="s">
        <v>4</v>
      </c>
      <c r="BC3" s="319" t="s">
        <v>208</v>
      </c>
      <c r="BD3" s="320" t="s">
        <v>26</v>
      </c>
      <c r="BE3" s="322" t="s">
        <v>27</v>
      </c>
      <c r="BF3" s="318" t="s">
        <v>3</v>
      </c>
      <c r="BG3" s="319" t="s">
        <v>208</v>
      </c>
      <c r="BH3" s="320" t="s">
        <v>4</v>
      </c>
      <c r="BI3" s="319" t="s">
        <v>208</v>
      </c>
      <c r="BJ3" s="320" t="s">
        <v>26</v>
      </c>
      <c r="BK3" s="322" t="s">
        <v>27</v>
      </c>
      <c r="BL3" s="318" t="s">
        <v>3</v>
      </c>
      <c r="BM3" s="319" t="s">
        <v>208</v>
      </c>
      <c r="BN3" s="320" t="s">
        <v>4</v>
      </c>
      <c r="BO3" s="319" t="s">
        <v>208</v>
      </c>
      <c r="BP3" s="320" t="s">
        <v>26</v>
      </c>
      <c r="BQ3" s="322" t="s">
        <v>27</v>
      </c>
      <c r="BR3" s="318" t="s">
        <v>3</v>
      </c>
      <c r="BS3" s="319" t="s">
        <v>208</v>
      </c>
      <c r="BT3" s="320" t="s">
        <v>4</v>
      </c>
      <c r="BU3" s="321" t="s">
        <v>208</v>
      </c>
      <c r="BV3" s="317" t="s">
        <v>26</v>
      </c>
      <c r="BW3" s="316" t="s">
        <v>27</v>
      </c>
      <c r="BX3" s="326" t="s">
        <v>3</v>
      </c>
      <c r="BY3" s="314" t="s">
        <v>208</v>
      </c>
      <c r="BZ3" s="326" t="s">
        <v>4</v>
      </c>
      <c r="CA3" s="314" t="s">
        <v>208</v>
      </c>
      <c r="CB3" s="315" t="s">
        <v>26</v>
      </c>
      <c r="CC3" s="316" t="s">
        <v>27</v>
      </c>
      <c r="CD3" s="237" t="s">
        <v>26</v>
      </c>
      <c r="CE3" s="238" t="s">
        <v>28</v>
      </c>
      <c r="CF3" s="239" t="s">
        <v>26</v>
      </c>
      <c r="CG3" s="240" t="s">
        <v>28</v>
      </c>
    </row>
    <row r="4" spans="1:85" s="16" customFormat="1" ht="16.5" customHeight="1" x14ac:dyDescent="0.2">
      <c r="A4" s="447" t="s">
        <v>29</v>
      </c>
      <c r="B4" s="223" t="s">
        <v>138</v>
      </c>
      <c r="C4" s="91" t="s">
        <v>30</v>
      </c>
      <c r="D4" s="197">
        <v>54</v>
      </c>
      <c r="E4" s="190">
        <f>IFERROR(D4/H4,0)</f>
        <v>0.24434389140271492</v>
      </c>
      <c r="F4" s="200">
        <v>167</v>
      </c>
      <c r="G4" s="191">
        <f>IFERROR(F4/H4,0)</f>
        <v>0.75565610859728505</v>
      </c>
      <c r="H4" s="217">
        <f>D4+F4</f>
        <v>221</v>
      </c>
      <c r="I4" s="242">
        <f>H4</f>
        <v>221</v>
      </c>
      <c r="J4" s="173">
        <v>54</v>
      </c>
      <c r="K4" s="143">
        <f>IFERROR(J4/N4,0)</f>
        <v>0.24434389140271492</v>
      </c>
      <c r="L4" s="175">
        <v>167</v>
      </c>
      <c r="M4" s="226">
        <f>IFERROR(L4/N4,0)</f>
        <v>0.75565610859728505</v>
      </c>
      <c r="N4" s="332">
        <f>SUM(J4,L4)</f>
        <v>221</v>
      </c>
      <c r="O4" s="242">
        <f>N4</f>
        <v>221</v>
      </c>
      <c r="P4" s="197">
        <v>65</v>
      </c>
      <c r="Q4" s="190">
        <f t="shared" ref="Q4:Q10" si="0">IFERROR(P4/T4,0)</f>
        <v>0.26970954356846472</v>
      </c>
      <c r="R4" s="200">
        <v>176</v>
      </c>
      <c r="S4" s="191">
        <f t="shared" ref="S4:S10" si="1">IFERROR(R4/T4,0)</f>
        <v>0.73029045643153523</v>
      </c>
      <c r="T4" s="225">
        <f>SUM(P4,R4)</f>
        <v>241</v>
      </c>
      <c r="U4" s="242">
        <f>T4</f>
        <v>241</v>
      </c>
      <c r="V4" s="228">
        <v>65</v>
      </c>
      <c r="W4" s="190">
        <f t="shared" ref="W4:W10" si="2">IFERROR(V4/Z4,0)</f>
        <v>0.26970954356846472</v>
      </c>
      <c r="X4" s="229">
        <v>176</v>
      </c>
      <c r="Y4" s="191">
        <f t="shared" ref="Y4:Y10" si="3">IFERROR(X4/Z4,0)</f>
        <v>0.73029045643153523</v>
      </c>
      <c r="Z4" s="332">
        <f>SUM(V4,X4)</f>
        <v>241</v>
      </c>
      <c r="AA4" s="242">
        <f>Z4</f>
        <v>241</v>
      </c>
      <c r="AB4" s="232">
        <v>65</v>
      </c>
      <c r="AC4" s="143">
        <f t="shared" ref="AC4:AC10" si="4">IFERROR(AB4/AF4,0)</f>
        <v>0.26970954356846472</v>
      </c>
      <c r="AD4" s="233">
        <v>176</v>
      </c>
      <c r="AE4" s="226">
        <f t="shared" ref="AE4:AE10" si="5">IFERROR(AD4/AF4,0)</f>
        <v>0.73029045643153523</v>
      </c>
      <c r="AF4" s="225">
        <f>SUM(AB4,AD4)</f>
        <v>241</v>
      </c>
      <c r="AG4" s="242">
        <f>AF4</f>
        <v>241</v>
      </c>
      <c r="AH4" s="261">
        <v>65</v>
      </c>
      <c r="AI4" s="143">
        <f t="shared" ref="AI4:AI10" si="6">IFERROR(AH4/AL4,0)</f>
        <v>0.26970954356846472</v>
      </c>
      <c r="AJ4" s="175">
        <v>176</v>
      </c>
      <c r="AK4" s="226">
        <f t="shared" ref="AK4:AK10" si="7">IFERROR(AJ4/AL4,0)</f>
        <v>0.73029045643153523</v>
      </c>
      <c r="AL4" s="332">
        <f>SUM(AH4,AJ4)</f>
        <v>241</v>
      </c>
      <c r="AM4" s="262">
        <f>AL4</f>
        <v>241</v>
      </c>
      <c r="AN4" s="232">
        <v>65</v>
      </c>
      <c r="AO4" s="143">
        <f t="shared" ref="AO4:AO10" si="8">IFERROR(AN4/AR4,0)</f>
        <v>0.26970954356846472</v>
      </c>
      <c r="AP4" s="233">
        <v>176</v>
      </c>
      <c r="AQ4" s="226">
        <f>IFERROR(AP4/AR4,0)</f>
        <v>0.73029045643153523</v>
      </c>
      <c r="AR4" s="225">
        <f>SUM(AN4,AP4)</f>
        <v>241</v>
      </c>
      <c r="AS4" s="290">
        <f>AR4</f>
        <v>241</v>
      </c>
      <c r="AT4" s="228">
        <v>65</v>
      </c>
      <c r="AU4" s="190">
        <f t="shared" ref="AU4:AU10" si="9">IFERROR(AT4/AX4,0)</f>
        <v>0.26970954356846472</v>
      </c>
      <c r="AV4" s="229">
        <v>176</v>
      </c>
      <c r="AW4" s="191">
        <f>IF(AX4=0,0,AV4/AX4)</f>
        <v>0.73029045643153523</v>
      </c>
      <c r="AX4" s="332">
        <f>SUM(AT4,AV4)</f>
        <v>241</v>
      </c>
      <c r="AY4" s="262">
        <f>AX4</f>
        <v>241</v>
      </c>
      <c r="AZ4" s="232"/>
      <c r="BA4" s="143">
        <f t="shared" ref="BA4:BA10" si="10">IFERROR(AZ4/BD4,0)</f>
        <v>0</v>
      </c>
      <c r="BB4" s="233"/>
      <c r="BC4" s="226">
        <f>IF(BD4=0,0,BB4/BD4)</f>
        <v>0</v>
      </c>
      <c r="BD4" s="225">
        <f>SUM(AZ4,BB4)</f>
        <v>0</v>
      </c>
      <c r="BE4" s="290">
        <f>BD4</f>
        <v>0</v>
      </c>
      <c r="BF4" s="228"/>
      <c r="BG4" s="190">
        <f t="shared" ref="BG4:BG10" si="11">IFERROR(BF4/BJ4,0)</f>
        <v>0</v>
      </c>
      <c r="BH4" s="229"/>
      <c r="BI4" s="191">
        <f>IF(BJ4=0,0,BH4/BJ4)</f>
        <v>0</v>
      </c>
      <c r="BJ4" s="332">
        <f>SUM(BF4,BH4)</f>
        <v>0</v>
      </c>
      <c r="BK4" s="262">
        <f>BJ4</f>
        <v>0</v>
      </c>
      <c r="BL4" s="232"/>
      <c r="BM4" s="143">
        <f t="shared" ref="BM4:BM10" si="12">IFERROR(BL4/BP4,0)</f>
        <v>0</v>
      </c>
      <c r="BN4" s="233"/>
      <c r="BO4" s="226">
        <f t="shared" ref="BO4:BO10" si="13">IF(BP4=0,0,BN4/BP4)</f>
        <v>0</v>
      </c>
      <c r="BP4" s="225">
        <f>SUM(BL4,BN4)</f>
        <v>0</v>
      </c>
      <c r="BQ4" s="290">
        <f>BP4</f>
        <v>0</v>
      </c>
      <c r="BR4" s="228"/>
      <c r="BS4" s="190">
        <f t="shared" ref="BS4:BS10" si="14">IFERROR(BR4/BV4,0)</f>
        <v>0</v>
      </c>
      <c r="BT4" s="229"/>
      <c r="BU4" s="191">
        <f t="shared" ref="BU4:BU10" si="15">IF(BV4=0,0,BT4/BV4)</f>
        <v>0</v>
      </c>
      <c r="BV4" s="336">
        <f>SUM(BR4,BT4)</f>
        <v>0</v>
      </c>
      <c r="BW4" s="258">
        <f>BV4</f>
        <v>0</v>
      </c>
      <c r="BX4" s="230"/>
      <c r="BY4" s="98">
        <f t="shared" ref="BY4:BY10" si="16">IFERROR(BX4/CB4,0)</f>
        <v>0</v>
      </c>
      <c r="BZ4" s="235"/>
      <c r="CA4" s="101">
        <f>IFERROR(BZ4/CD4,0)</f>
        <v>0</v>
      </c>
      <c r="CB4" s="217">
        <f>SUM(BX4,BZ4)</f>
        <v>0</v>
      </c>
      <c r="CC4" s="88">
        <f t="shared" ref="CC4:CC5" si="17">CB4</f>
        <v>0</v>
      </c>
      <c r="CD4" s="163">
        <f>AX4-AR4</f>
        <v>0</v>
      </c>
      <c r="CE4" s="164">
        <f>AY4-AS4</f>
        <v>0</v>
      </c>
      <c r="CF4" s="163">
        <f>AX4-N4</f>
        <v>20</v>
      </c>
      <c r="CG4" s="164">
        <f>AY4-O4</f>
        <v>20</v>
      </c>
    </row>
    <row r="5" spans="1:85" s="16" customFormat="1" ht="16.5" customHeight="1" x14ac:dyDescent="0.2">
      <c r="A5" s="447"/>
      <c r="B5" s="222" t="s">
        <v>286</v>
      </c>
      <c r="C5" s="92" t="s">
        <v>30</v>
      </c>
      <c r="D5" s="198">
        <v>240</v>
      </c>
      <c r="E5" s="111">
        <f t="shared" ref="E5:E32" si="18">IFERROR(D5/H5,0)</f>
        <v>0.45283018867924529</v>
      </c>
      <c r="F5" s="201">
        <v>290</v>
      </c>
      <c r="G5" s="130">
        <f t="shared" ref="G5:G32" si="19">IFERROR(F5/H5,0)</f>
        <v>0.54716981132075471</v>
      </c>
      <c r="H5" s="215">
        <f t="shared" ref="H5:H30" si="20">D5+F5</f>
        <v>530</v>
      </c>
      <c r="I5" s="243">
        <f>H5</f>
        <v>530</v>
      </c>
      <c r="J5" s="66">
        <v>241</v>
      </c>
      <c r="K5" s="99">
        <f t="shared" ref="K5:K10" si="21">IFERROR(J5/N5,0)</f>
        <v>0.45386064030131829</v>
      </c>
      <c r="L5" s="65">
        <v>290</v>
      </c>
      <c r="M5" s="102">
        <f t="shared" ref="M5:M10" si="22">IFERROR(L5/N5,0)</f>
        <v>0.54613935969868177</v>
      </c>
      <c r="N5" s="333">
        <f t="shared" ref="N5:N10" si="23">SUM(J5,L5)</f>
        <v>531</v>
      </c>
      <c r="O5" s="243">
        <f>N5</f>
        <v>531</v>
      </c>
      <c r="P5" s="198">
        <v>230</v>
      </c>
      <c r="Q5" s="111">
        <f t="shared" si="0"/>
        <v>0.45009784735812131</v>
      </c>
      <c r="R5" s="201">
        <v>281</v>
      </c>
      <c r="S5" s="130">
        <f t="shared" si="1"/>
        <v>0.54990215264187869</v>
      </c>
      <c r="T5" s="215">
        <f t="shared" ref="T5:T10" si="24">SUM(P5,R5)</f>
        <v>511</v>
      </c>
      <c r="U5" s="243">
        <f>T5</f>
        <v>511</v>
      </c>
      <c r="V5" s="129">
        <v>230</v>
      </c>
      <c r="W5" s="111">
        <f t="shared" si="2"/>
        <v>0.45009784735812131</v>
      </c>
      <c r="X5" s="83">
        <v>281</v>
      </c>
      <c r="Y5" s="130">
        <f t="shared" si="3"/>
        <v>0.54990215264187869</v>
      </c>
      <c r="Z5" s="333">
        <f t="shared" ref="Z5:Z10" si="25">SUM(V5,X5)</f>
        <v>511</v>
      </c>
      <c r="AA5" s="243">
        <f>Z5</f>
        <v>511</v>
      </c>
      <c r="AB5" s="220">
        <v>230</v>
      </c>
      <c r="AC5" s="99">
        <f t="shared" si="4"/>
        <v>0.44921875</v>
      </c>
      <c r="AD5" s="221">
        <v>282</v>
      </c>
      <c r="AE5" s="102">
        <f t="shared" si="5"/>
        <v>0.55078125</v>
      </c>
      <c r="AF5" s="215">
        <f t="shared" ref="AF5:AF10" si="26">SUM(AB5,AD5)</f>
        <v>512</v>
      </c>
      <c r="AG5" s="243">
        <f>AF5</f>
        <v>512</v>
      </c>
      <c r="AH5" s="131">
        <v>230</v>
      </c>
      <c r="AI5" s="99">
        <f t="shared" si="6"/>
        <v>0.44921875</v>
      </c>
      <c r="AJ5" s="65">
        <v>282</v>
      </c>
      <c r="AK5" s="102">
        <f t="shared" si="7"/>
        <v>0.55078125</v>
      </c>
      <c r="AL5" s="333">
        <f t="shared" ref="AL5:AL10" si="27">SUM(AH5,AJ5)</f>
        <v>512</v>
      </c>
      <c r="AM5" s="259">
        <f>AL5</f>
        <v>512</v>
      </c>
      <c r="AN5" s="220">
        <v>231</v>
      </c>
      <c r="AO5" s="99">
        <f t="shared" si="8"/>
        <v>0.45029239766081869</v>
      </c>
      <c r="AP5" s="221">
        <v>282</v>
      </c>
      <c r="AQ5" s="102">
        <f t="shared" ref="AQ5:AQ10" si="28">IFERROR(AP5/AR5,0)</f>
        <v>0.54970760233918126</v>
      </c>
      <c r="AR5" s="215">
        <f t="shared" ref="AR5:AR10" si="29">SUM(AN5,AP5)</f>
        <v>513</v>
      </c>
      <c r="AS5" s="41">
        <f>AR5</f>
        <v>513</v>
      </c>
      <c r="AT5" s="129">
        <v>231</v>
      </c>
      <c r="AU5" s="111">
        <f t="shared" si="9"/>
        <v>0.451171875</v>
      </c>
      <c r="AV5" s="83">
        <v>281</v>
      </c>
      <c r="AW5" s="130">
        <f t="shared" ref="AW5:AW10" si="30">IF(AX5=0,0,AV5/AX5)</f>
        <v>0.548828125</v>
      </c>
      <c r="AX5" s="333">
        <f t="shared" ref="AX5:AX10" si="31">SUM(AT5,AV5)</f>
        <v>512</v>
      </c>
      <c r="AY5" s="259">
        <f>AX5</f>
        <v>512</v>
      </c>
      <c r="AZ5" s="220"/>
      <c r="BA5" s="99">
        <f t="shared" si="10"/>
        <v>0</v>
      </c>
      <c r="BB5" s="221"/>
      <c r="BC5" s="102">
        <f t="shared" ref="BC5:BC10" si="32">IF(BD5=0,0,BB5/BD5)</f>
        <v>0</v>
      </c>
      <c r="BD5" s="215">
        <f t="shared" ref="BD5:BD10" si="33">SUM(AZ5,BB5)</f>
        <v>0</v>
      </c>
      <c r="BE5" s="41">
        <f>BD5</f>
        <v>0</v>
      </c>
      <c r="BF5" s="129"/>
      <c r="BG5" s="111">
        <f t="shared" si="11"/>
        <v>0</v>
      </c>
      <c r="BH5" s="83"/>
      <c r="BI5" s="130">
        <f t="shared" ref="BI5:BI10" si="34">IF(BJ5=0,0,BH5/BJ5)</f>
        <v>0</v>
      </c>
      <c r="BJ5" s="333">
        <f t="shared" ref="BJ5:BJ10" si="35">SUM(BF5,BH5)</f>
        <v>0</v>
      </c>
      <c r="BK5" s="259">
        <f>BJ5</f>
        <v>0</v>
      </c>
      <c r="BL5" s="220"/>
      <c r="BM5" s="99">
        <f t="shared" si="12"/>
        <v>0</v>
      </c>
      <c r="BN5" s="221"/>
      <c r="BO5" s="102">
        <f t="shared" si="13"/>
        <v>0</v>
      </c>
      <c r="BP5" s="215">
        <f t="shared" ref="BP5:BP10" si="36">SUM(BL5,BN5)</f>
        <v>0</v>
      </c>
      <c r="BQ5" s="41">
        <f>BP5</f>
        <v>0</v>
      </c>
      <c r="BR5" s="129"/>
      <c r="BS5" s="111">
        <f t="shared" si="14"/>
        <v>0</v>
      </c>
      <c r="BT5" s="83"/>
      <c r="BU5" s="130">
        <f t="shared" si="15"/>
        <v>0</v>
      </c>
      <c r="BV5" s="333">
        <f t="shared" ref="BV5:BV10" si="37">SUM(BR5,BT5)</f>
        <v>0</v>
      </c>
      <c r="BW5" s="259">
        <f>BV5</f>
        <v>0</v>
      </c>
      <c r="BX5" s="220"/>
      <c r="BY5" s="99">
        <f t="shared" si="16"/>
        <v>0</v>
      </c>
      <c r="BZ5" s="221"/>
      <c r="CA5" s="102">
        <f t="shared" ref="CA5:CA10" si="38">IF(CB5=0,0,BZ5/CB5)</f>
        <v>0</v>
      </c>
      <c r="CB5" s="215">
        <f t="shared" ref="CB5:CB10" si="39">SUM(BX5,BZ5)</f>
        <v>0</v>
      </c>
      <c r="CC5" s="41">
        <f t="shared" si="17"/>
        <v>0</v>
      </c>
      <c r="CD5" s="161">
        <f t="shared" ref="CD5:CD30" si="40">AX5-AR5</f>
        <v>-1</v>
      </c>
      <c r="CE5" s="162">
        <f t="shared" ref="CE5:CE30" si="41">AY5-AS5</f>
        <v>-1</v>
      </c>
      <c r="CF5" s="161">
        <f t="shared" ref="CF5:CF30" si="42">AX5-N5</f>
        <v>-19</v>
      </c>
      <c r="CG5" s="162">
        <f t="shared" ref="CG5:CG30" si="43">AY5-O5</f>
        <v>-19</v>
      </c>
    </row>
    <row r="6" spans="1:85" s="16" customFormat="1" ht="16.5" customHeight="1" x14ac:dyDescent="0.2">
      <c r="A6" s="447"/>
      <c r="B6" s="222" t="s">
        <v>289</v>
      </c>
      <c r="C6" s="92" t="s">
        <v>31</v>
      </c>
      <c r="D6" s="198">
        <v>0</v>
      </c>
      <c r="E6" s="111">
        <f t="shared" si="18"/>
        <v>0</v>
      </c>
      <c r="F6" s="201">
        <v>0</v>
      </c>
      <c r="G6" s="130">
        <f t="shared" si="19"/>
        <v>0</v>
      </c>
      <c r="H6" s="215">
        <f t="shared" si="20"/>
        <v>0</v>
      </c>
      <c r="I6" s="243">
        <f>H6*0.32</f>
        <v>0</v>
      </c>
      <c r="J6" s="66">
        <v>0</v>
      </c>
      <c r="K6" s="99">
        <f t="shared" si="21"/>
        <v>0</v>
      </c>
      <c r="L6" s="65">
        <v>0</v>
      </c>
      <c r="M6" s="102">
        <f t="shared" si="22"/>
        <v>0</v>
      </c>
      <c r="N6" s="333">
        <f t="shared" ref="N6" si="44">SUM(J6,L6)</f>
        <v>0</v>
      </c>
      <c r="O6" s="243">
        <f>N6*0.32</f>
        <v>0</v>
      </c>
      <c r="P6" s="219">
        <v>0</v>
      </c>
      <c r="Q6" s="99">
        <f t="shared" si="0"/>
        <v>0</v>
      </c>
      <c r="R6" s="221">
        <v>0</v>
      </c>
      <c r="S6" s="102">
        <f t="shared" si="1"/>
        <v>0</v>
      </c>
      <c r="T6" s="215">
        <f t="shared" si="24"/>
        <v>0</v>
      </c>
      <c r="U6" s="243">
        <f>T6*0.32</f>
        <v>0</v>
      </c>
      <c r="V6" s="66">
        <v>0</v>
      </c>
      <c r="W6" s="99">
        <f t="shared" si="2"/>
        <v>0</v>
      </c>
      <c r="X6" s="65">
        <v>0</v>
      </c>
      <c r="Y6" s="102">
        <f t="shared" si="3"/>
        <v>0</v>
      </c>
      <c r="Z6" s="333">
        <f t="shared" si="25"/>
        <v>0</v>
      </c>
      <c r="AA6" s="243">
        <f>Z6*0.32</f>
        <v>0</v>
      </c>
      <c r="AB6" s="219">
        <v>0</v>
      </c>
      <c r="AC6" s="99">
        <f t="shared" si="4"/>
        <v>0</v>
      </c>
      <c r="AD6" s="221">
        <v>0</v>
      </c>
      <c r="AE6" s="102">
        <f t="shared" si="5"/>
        <v>0</v>
      </c>
      <c r="AF6" s="215">
        <f t="shared" si="26"/>
        <v>0</v>
      </c>
      <c r="AG6" s="243">
        <f>AF6*0.32</f>
        <v>0</v>
      </c>
      <c r="AH6" s="66">
        <v>0</v>
      </c>
      <c r="AI6" s="99">
        <f t="shared" si="6"/>
        <v>0</v>
      </c>
      <c r="AJ6" s="65">
        <v>0</v>
      </c>
      <c r="AK6" s="130">
        <f t="shared" si="7"/>
        <v>0</v>
      </c>
      <c r="AL6" s="333">
        <f t="shared" si="27"/>
        <v>0</v>
      </c>
      <c r="AM6" s="259">
        <f>AL6*0.32</f>
        <v>0</v>
      </c>
      <c r="AN6" s="219">
        <v>0</v>
      </c>
      <c r="AO6" s="99">
        <f t="shared" si="8"/>
        <v>0</v>
      </c>
      <c r="AP6" s="221">
        <v>0</v>
      </c>
      <c r="AQ6" s="102">
        <f t="shared" si="28"/>
        <v>0</v>
      </c>
      <c r="AR6" s="215">
        <f t="shared" si="29"/>
        <v>0</v>
      </c>
      <c r="AS6" s="41">
        <f>AR6*0.32</f>
        <v>0</v>
      </c>
      <c r="AT6" s="31">
        <v>0</v>
      </c>
      <c r="AU6" s="111">
        <f t="shared" si="9"/>
        <v>0</v>
      </c>
      <c r="AV6" s="83">
        <v>0</v>
      </c>
      <c r="AW6" s="130">
        <f t="shared" si="30"/>
        <v>0</v>
      </c>
      <c r="AX6" s="333">
        <f t="shared" si="31"/>
        <v>0</v>
      </c>
      <c r="AY6" s="259">
        <f>AX6*0.32</f>
        <v>0</v>
      </c>
      <c r="AZ6" s="219"/>
      <c r="BA6" s="99">
        <f t="shared" si="10"/>
        <v>0</v>
      </c>
      <c r="BB6" s="221"/>
      <c r="BC6" s="102">
        <f t="shared" si="32"/>
        <v>0</v>
      </c>
      <c r="BD6" s="215">
        <f t="shared" si="33"/>
        <v>0</v>
      </c>
      <c r="BE6" s="41">
        <f>BD6*0.32</f>
        <v>0</v>
      </c>
      <c r="BF6" s="31"/>
      <c r="BG6" s="111">
        <f t="shared" si="11"/>
        <v>0</v>
      </c>
      <c r="BH6" s="83"/>
      <c r="BI6" s="130">
        <f t="shared" si="34"/>
        <v>0</v>
      </c>
      <c r="BJ6" s="333">
        <f t="shared" si="35"/>
        <v>0</v>
      </c>
      <c r="BK6" s="259">
        <f>BJ6*0.32</f>
        <v>0</v>
      </c>
      <c r="BL6" s="219"/>
      <c r="BM6" s="99">
        <f t="shared" si="12"/>
        <v>0</v>
      </c>
      <c r="BN6" s="221"/>
      <c r="BO6" s="102">
        <f t="shared" si="13"/>
        <v>0</v>
      </c>
      <c r="BP6" s="215">
        <f t="shared" si="36"/>
        <v>0</v>
      </c>
      <c r="BQ6" s="41">
        <f>BP6*0.32</f>
        <v>0</v>
      </c>
      <c r="BR6" s="31"/>
      <c r="BS6" s="111">
        <f t="shared" si="14"/>
        <v>0</v>
      </c>
      <c r="BT6" s="83"/>
      <c r="BU6" s="130">
        <f t="shared" si="15"/>
        <v>0</v>
      </c>
      <c r="BV6" s="333">
        <f t="shared" si="37"/>
        <v>0</v>
      </c>
      <c r="BW6" s="259">
        <f>BV6*0.32</f>
        <v>0</v>
      </c>
      <c r="BX6" s="219"/>
      <c r="BY6" s="99">
        <f t="shared" si="16"/>
        <v>0</v>
      </c>
      <c r="BZ6" s="221"/>
      <c r="CA6" s="102">
        <f t="shared" si="38"/>
        <v>0</v>
      </c>
      <c r="CB6" s="215">
        <f t="shared" si="39"/>
        <v>0</v>
      </c>
      <c r="CC6" s="41">
        <f>CB6*0.32</f>
        <v>0</v>
      </c>
      <c r="CD6" s="161">
        <f t="shared" si="40"/>
        <v>0</v>
      </c>
      <c r="CE6" s="162">
        <f t="shared" si="41"/>
        <v>0</v>
      </c>
      <c r="CF6" s="161">
        <f t="shared" si="42"/>
        <v>0</v>
      </c>
      <c r="CG6" s="162">
        <f t="shared" si="43"/>
        <v>0</v>
      </c>
    </row>
    <row r="7" spans="1:85" s="16" customFormat="1" ht="16.5" customHeight="1" x14ac:dyDescent="0.2">
      <c r="A7" s="447"/>
      <c r="B7" s="222" t="s">
        <v>262</v>
      </c>
      <c r="C7" s="92" t="s">
        <v>30</v>
      </c>
      <c r="D7" s="198">
        <v>3</v>
      </c>
      <c r="E7" s="111">
        <f t="shared" si="18"/>
        <v>0.3</v>
      </c>
      <c r="F7" s="201">
        <v>7</v>
      </c>
      <c r="G7" s="130">
        <f t="shared" si="19"/>
        <v>0.7</v>
      </c>
      <c r="H7" s="215">
        <f t="shared" si="20"/>
        <v>10</v>
      </c>
      <c r="I7" s="243">
        <f>H7</f>
        <v>10</v>
      </c>
      <c r="J7" s="66">
        <v>3</v>
      </c>
      <c r="K7" s="99">
        <f t="shared" si="21"/>
        <v>0.3</v>
      </c>
      <c r="L7" s="65">
        <v>7</v>
      </c>
      <c r="M7" s="102">
        <f t="shared" si="22"/>
        <v>0.7</v>
      </c>
      <c r="N7" s="333">
        <f t="shared" si="23"/>
        <v>10</v>
      </c>
      <c r="O7" s="243">
        <f>N7</f>
        <v>10</v>
      </c>
      <c r="P7" s="198">
        <v>3</v>
      </c>
      <c r="Q7" s="111">
        <f t="shared" si="0"/>
        <v>0.3</v>
      </c>
      <c r="R7" s="201">
        <v>7</v>
      </c>
      <c r="S7" s="130">
        <f t="shared" si="1"/>
        <v>0.7</v>
      </c>
      <c r="T7" s="215">
        <f t="shared" si="24"/>
        <v>10</v>
      </c>
      <c r="U7" s="243">
        <f>T7</f>
        <v>10</v>
      </c>
      <c r="V7" s="129">
        <v>3</v>
      </c>
      <c r="W7" s="111">
        <f t="shared" si="2"/>
        <v>0.3</v>
      </c>
      <c r="X7" s="83">
        <v>7</v>
      </c>
      <c r="Y7" s="130">
        <f t="shared" si="3"/>
        <v>0.7</v>
      </c>
      <c r="Z7" s="333">
        <f t="shared" si="25"/>
        <v>10</v>
      </c>
      <c r="AA7" s="243">
        <f>Z7</f>
        <v>10</v>
      </c>
      <c r="AB7" s="220">
        <v>3</v>
      </c>
      <c r="AC7" s="99">
        <f t="shared" si="4"/>
        <v>0.3</v>
      </c>
      <c r="AD7" s="221">
        <v>7</v>
      </c>
      <c r="AE7" s="102">
        <f t="shared" si="5"/>
        <v>0.7</v>
      </c>
      <c r="AF7" s="215">
        <f t="shared" si="26"/>
        <v>10</v>
      </c>
      <c r="AG7" s="243">
        <f>AF7</f>
        <v>10</v>
      </c>
      <c r="AH7" s="131">
        <v>3</v>
      </c>
      <c r="AI7" s="99">
        <f t="shared" si="6"/>
        <v>0.3</v>
      </c>
      <c r="AJ7" s="65">
        <v>7</v>
      </c>
      <c r="AK7" s="102">
        <f t="shared" si="7"/>
        <v>0.7</v>
      </c>
      <c r="AL7" s="333">
        <f t="shared" si="27"/>
        <v>10</v>
      </c>
      <c r="AM7" s="259">
        <f>AL7</f>
        <v>10</v>
      </c>
      <c r="AN7" s="220">
        <v>3</v>
      </c>
      <c r="AO7" s="99">
        <f t="shared" si="8"/>
        <v>0.3</v>
      </c>
      <c r="AP7" s="221">
        <v>7</v>
      </c>
      <c r="AQ7" s="102">
        <f t="shared" si="28"/>
        <v>0.7</v>
      </c>
      <c r="AR7" s="215">
        <f t="shared" si="29"/>
        <v>10</v>
      </c>
      <c r="AS7" s="41">
        <f>AR7</f>
        <v>10</v>
      </c>
      <c r="AT7" s="129">
        <v>3</v>
      </c>
      <c r="AU7" s="111">
        <f t="shared" si="9"/>
        <v>0.3</v>
      </c>
      <c r="AV7" s="83">
        <v>7</v>
      </c>
      <c r="AW7" s="130">
        <f t="shared" si="30"/>
        <v>0.7</v>
      </c>
      <c r="AX7" s="333">
        <f t="shared" si="31"/>
        <v>10</v>
      </c>
      <c r="AY7" s="259">
        <f>AX7</f>
        <v>10</v>
      </c>
      <c r="AZ7" s="220"/>
      <c r="BA7" s="99">
        <f t="shared" si="10"/>
        <v>0</v>
      </c>
      <c r="BB7" s="221"/>
      <c r="BC7" s="102">
        <f t="shared" si="32"/>
        <v>0</v>
      </c>
      <c r="BD7" s="215">
        <f t="shared" si="33"/>
        <v>0</v>
      </c>
      <c r="BE7" s="41">
        <f>BD7</f>
        <v>0</v>
      </c>
      <c r="BF7" s="129"/>
      <c r="BG7" s="111">
        <f t="shared" si="11"/>
        <v>0</v>
      </c>
      <c r="BH7" s="83"/>
      <c r="BI7" s="130">
        <f t="shared" si="34"/>
        <v>0</v>
      </c>
      <c r="BJ7" s="333">
        <f t="shared" si="35"/>
        <v>0</v>
      </c>
      <c r="BK7" s="259">
        <f>BJ7</f>
        <v>0</v>
      </c>
      <c r="BL7" s="220"/>
      <c r="BM7" s="99">
        <f t="shared" si="12"/>
        <v>0</v>
      </c>
      <c r="BN7" s="221"/>
      <c r="BO7" s="102">
        <f t="shared" si="13"/>
        <v>0</v>
      </c>
      <c r="BP7" s="215">
        <f t="shared" si="36"/>
        <v>0</v>
      </c>
      <c r="BQ7" s="41">
        <f t="shared" ref="BQ7:BQ9" si="45">BP7</f>
        <v>0</v>
      </c>
      <c r="BR7" s="129"/>
      <c r="BS7" s="111">
        <f t="shared" si="14"/>
        <v>0</v>
      </c>
      <c r="BT7" s="83"/>
      <c r="BU7" s="130">
        <f t="shared" si="15"/>
        <v>0</v>
      </c>
      <c r="BV7" s="333">
        <f t="shared" si="37"/>
        <v>0</v>
      </c>
      <c r="BW7" s="259">
        <f>BV7</f>
        <v>0</v>
      </c>
      <c r="BX7" s="220"/>
      <c r="BY7" s="99">
        <f t="shared" si="16"/>
        <v>0</v>
      </c>
      <c r="BZ7" s="221"/>
      <c r="CA7" s="102">
        <f t="shared" si="38"/>
        <v>0</v>
      </c>
      <c r="CB7" s="215">
        <f t="shared" si="39"/>
        <v>0</v>
      </c>
      <c r="CC7" s="41">
        <f t="shared" ref="CC7" si="46">CB7</f>
        <v>0</v>
      </c>
      <c r="CD7" s="161">
        <f t="shared" si="40"/>
        <v>0</v>
      </c>
      <c r="CE7" s="162">
        <f t="shared" si="41"/>
        <v>0</v>
      </c>
      <c r="CF7" s="161">
        <f t="shared" si="42"/>
        <v>0</v>
      </c>
      <c r="CG7" s="162">
        <f t="shared" si="43"/>
        <v>0</v>
      </c>
    </row>
    <row r="8" spans="1:85" s="16" customFormat="1" ht="16.5" customHeight="1" x14ac:dyDescent="0.2">
      <c r="A8" s="447"/>
      <c r="B8" s="222" t="s">
        <v>262</v>
      </c>
      <c r="C8" s="92" t="s">
        <v>31</v>
      </c>
      <c r="D8" s="198">
        <v>0</v>
      </c>
      <c r="E8" s="111">
        <f t="shared" si="18"/>
        <v>0</v>
      </c>
      <c r="F8" s="201">
        <v>0</v>
      </c>
      <c r="G8" s="130">
        <f t="shared" si="19"/>
        <v>0</v>
      </c>
      <c r="H8" s="215">
        <f t="shared" si="20"/>
        <v>0</v>
      </c>
      <c r="I8" s="243">
        <f>H8*0.32</f>
        <v>0</v>
      </c>
      <c r="J8" s="66">
        <v>0</v>
      </c>
      <c r="K8" s="99">
        <f t="shared" si="21"/>
        <v>0</v>
      </c>
      <c r="L8" s="65">
        <v>0</v>
      </c>
      <c r="M8" s="102">
        <f t="shared" si="22"/>
        <v>0</v>
      </c>
      <c r="N8" s="333">
        <f t="shared" si="23"/>
        <v>0</v>
      </c>
      <c r="O8" s="243">
        <f>N8*0.32</f>
        <v>0</v>
      </c>
      <c r="P8" s="220">
        <v>0</v>
      </c>
      <c r="Q8" s="111">
        <f t="shared" si="0"/>
        <v>0</v>
      </c>
      <c r="R8" s="221">
        <v>0</v>
      </c>
      <c r="S8" s="130">
        <f t="shared" si="1"/>
        <v>0</v>
      </c>
      <c r="T8" s="215">
        <f t="shared" si="24"/>
        <v>0</v>
      </c>
      <c r="U8" s="243">
        <f>T8*0.32</f>
        <v>0</v>
      </c>
      <c r="V8" s="131">
        <v>0</v>
      </c>
      <c r="W8" s="111">
        <f t="shared" si="2"/>
        <v>0</v>
      </c>
      <c r="X8" s="83">
        <v>0</v>
      </c>
      <c r="Y8" s="130">
        <f t="shared" si="3"/>
        <v>0</v>
      </c>
      <c r="Z8" s="333">
        <f t="shared" si="25"/>
        <v>0</v>
      </c>
      <c r="AA8" s="243">
        <f>Z8*0.32</f>
        <v>0</v>
      </c>
      <c r="AB8" s="220">
        <v>0</v>
      </c>
      <c r="AC8" s="99">
        <f t="shared" si="4"/>
        <v>0</v>
      </c>
      <c r="AD8" s="221">
        <v>0</v>
      </c>
      <c r="AE8" s="102">
        <f t="shared" si="5"/>
        <v>0</v>
      </c>
      <c r="AF8" s="215">
        <f t="shared" si="26"/>
        <v>0</v>
      </c>
      <c r="AG8" s="243">
        <f>AF8*0.32</f>
        <v>0</v>
      </c>
      <c r="AH8" s="131">
        <v>0</v>
      </c>
      <c r="AI8" s="99">
        <f t="shared" si="6"/>
        <v>0</v>
      </c>
      <c r="AJ8" s="65">
        <v>0</v>
      </c>
      <c r="AK8" s="102">
        <f t="shared" si="7"/>
        <v>0</v>
      </c>
      <c r="AL8" s="333">
        <f t="shared" si="27"/>
        <v>0</v>
      </c>
      <c r="AM8" s="259">
        <f>AL8*0.32</f>
        <v>0</v>
      </c>
      <c r="AN8" s="220">
        <v>0</v>
      </c>
      <c r="AO8" s="99">
        <f t="shared" si="8"/>
        <v>0</v>
      </c>
      <c r="AP8" s="221">
        <v>0</v>
      </c>
      <c r="AQ8" s="102">
        <f t="shared" si="28"/>
        <v>0</v>
      </c>
      <c r="AR8" s="215">
        <f t="shared" si="29"/>
        <v>0</v>
      </c>
      <c r="AS8" s="41">
        <f>AR8*0.32</f>
        <v>0</v>
      </c>
      <c r="AT8" s="129">
        <v>0</v>
      </c>
      <c r="AU8" s="111">
        <f t="shared" si="9"/>
        <v>0</v>
      </c>
      <c r="AV8" s="83">
        <v>0</v>
      </c>
      <c r="AW8" s="130">
        <f t="shared" si="30"/>
        <v>0</v>
      </c>
      <c r="AX8" s="333">
        <f t="shared" si="31"/>
        <v>0</v>
      </c>
      <c r="AY8" s="259">
        <f>AX8*0.32</f>
        <v>0</v>
      </c>
      <c r="AZ8" s="220"/>
      <c r="BA8" s="99">
        <f t="shared" si="10"/>
        <v>0</v>
      </c>
      <c r="BB8" s="221"/>
      <c r="BC8" s="102">
        <f t="shared" si="32"/>
        <v>0</v>
      </c>
      <c r="BD8" s="215">
        <f t="shared" si="33"/>
        <v>0</v>
      </c>
      <c r="BE8" s="41">
        <f>BD8*0.32</f>
        <v>0</v>
      </c>
      <c r="BF8" s="129"/>
      <c r="BG8" s="111">
        <f t="shared" si="11"/>
        <v>0</v>
      </c>
      <c r="BH8" s="83"/>
      <c r="BI8" s="130">
        <f t="shared" si="34"/>
        <v>0</v>
      </c>
      <c r="BJ8" s="333">
        <f t="shared" si="35"/>
        <v>0</v>
      </c>
      <c r="BK8" s="259">
        <f>BJ8*0.32</f>
        <v>0</v>
      </c>
      <c r="BL8" s="220"/>
      <c r="BM8" s="99">
        <f t="shared" si="12"/>
        <v>0</v>
      </c>
      <c r="BN8" s="221"/>
      <c r="BO8" s="102">
        <f t="shared" si="13"/>
        <v>0</v>
      </c>
      <c r="BP8" s="215">
        <f t="shared" si="36"/>
        <v>0</v>
      </c>
      <c r="BQ8" s="41">
        <f>BP8*0.32</f>
        <v>0</v>
      </c>
      <c r="BR8" s="129"/>
      <c r="BS8" s="111">
        <f t="shared" si="14"/>
        <v>0</v>
      </c>
      <c r="BT8" s="83"/>
      <c r="BU8" s="130">
        <f t="shared" si="15"/>
        <v>0</v>
      </c>
      <c r="BV8" s="333">
        <f t="shared" si="37"/>
        <v>0</v>
      </c>
      <c r="BW8" s="259">
        <f>BV8*0.32</f>
        <v>0</v>
      </c>
      <c r="BX8" s="220"/>
      <c r="BY8" s="99">
        <f t="shared" si="16"/>
        <v>0</v>
      </c>
      <c r="BZ8" s="221"/>
      <c r="CA8" s="102">
        <f t="shared" si="38"/>
        <v>0</v>
      </c>
      <c r="CB8" s="215">
        <f t="shared" si="39"/>
        <v>0</v>
      </c>
      <c r="CC8" s="41">
        <f>CB8*0.32</f>
        <v>0</v>
      </c>
      <c r="CD8" s="161">
        <f t="shared" si="40"/>
        <v>0</v>
      </c>
      <c r="CE8" s="162">
        <f t="shared" si="41"/>
        <v>0</v>
      </c>
      <c r="CF8" s="161">
        <f t="shared" si="42"/>
        <v>0</v>
      </c>
      <c r="CG8" s="162">
        <f t="shared" si="43"/>
        <v>0</v>
      </c>
    </row>
    <row r="9" spans="1:85" s="16" customFormat="1" ht="16.5" customHeight="1" x14ac:dyDescent="0.2">
      <c r="A9" s="447"/>
      <c r="B9" s="222" t="s">
        <v>290</v>
      </c>
      <c r="C9" s="92" t="s">
        <v>30</v>
      </c>
      <c r="D9" s="198">
        <v>14</v>
      </c>
      <c r="E9" s="111">
        <f t="shared" si="18"/>
        <v>0.33333333333333331</v>
      </c>
      <c r="F9" s="201">
        <v>28</v>
      </c>
      <c r="G9" s="130">
        <f t="shared" si="19"/>
        <v>0.66666666666666663</v>
      </c>
      <c r="H9" s="215">
        <f t="shared" si="20"/>
        <v>42</v>
      </c>
      <c r="I9" s="243">
        <f>H9</f>
        <v>42</v>
      </c>
      <c r="J9" s="66">
        <v>14</v>
      </c>
      <c r="K9" s="99">
        <f t="shared" si="21"/>
        <v>0.33333333333333331</v>
      </c>
      <c r="L9" s="65">
        <v>28</v>
      </c>
      <c r="M9" s="102">
        <f t="shared" si="22"/>
        <v>0.66666666666666663</v>
      </c>
      <c r="N9" s="333">
        <f t="shared" si="23"/>
        <v>42</v>
      </c>
      <c r="O9" s="243">
        <f>N9</f>
        <v>42</v>
      </c>
      <c r="P9" s="198">
        <v>14</v>
      </c>
      <c r="Q9" s="111">
        <f t="shared" si="0"/>
        <v>0.33333333333333331</v>
      </c>
      <c r="R9" s="201">
        <v>28</v>
      </c>
      <c r="S9" s="130">
        <f t="shared" si="1"/>
        <v>0.66666666666666663</v>
      </c>
      <c r="T9" s="215">
        <f t="shared" si="24"/>
        <v>42</v>
      </c>
      <c r="U9" s="243">
        <f>T9</f>
        <v>42</v>
      </c>
      <c r="V9" s="129">
        <v>14</v>
      </c>
      <c r="W9" s="111">
        <f t="shared" si="2"/>
        <v>0.34146341463414637</v>
      </c>
      <c r="X9" s="83">
        <v>27</v>
      </c>
      <c r="Y9" s="130">
        <f t="shared" si="3"/>
        <v>0.65853658536585369</v>
      </c>
      <c r="Z9" s="333">
        <f t="shared" si="25"/>
        <v>41</v>
      </c>
      <c r="AA9" s="243">
        <f>Z9</f>
        <v>41</v>
      </c>
      <c r="AB9" s="220">
        <v>14</v>
      </c>
      <c r="AC9" s="99">
        <f t="shared" si="4"/>
        <v>0.34146341463414637</v>
      </c>
      <c r="AD9" s="221">
        <v>27</v>
      </c>
      <c r="AE9" s="102">
        <f t="shared" si="5"/>
        <v>0.65853658536585369</v>
      </c>
      <c r="AF9" s="215">
        <f t="shared" si="26"/>
        <v>41</v>
      </c>
      <c r="AG9" s="243">
        <f>AF9</f>
        <v>41</v>
      </c>
      <c r="AH9" s="131">
        <v>14</v>
      </c>
      <c r="AI9" s="99">
        <f t="shared" si="6"/>
        <v>0.34146341463414637</v>
      </c>
      <c r="AJ9" s="65">
        <v>27</v>
      </c>
      <c r="AK9" s="102">
        <f t="shared" si="7"/>
        <v>0.65853658536585369</v>
      </c>
      <c r="AL9" s="333">
        <f t="shared" si="27"/>
        <v>41</v>
      </c>
      <c r="AM9" s="259">
        <f>AL9</f>
        <v>41</v>
      </c>
      <c r="AN9" s="220">
        <v>13</v>
      </c>
      <c r="AO9" s="99">
        <f t="shared" si="8"/>
        <v>0.33333333333333331</v>
      </c>
      <c r="AP9" s="221">
        <v>26</v>
      </c>
      <c r="AQ9" s="102">
        <f t="shared" si="28"/>
        <v>0.66666666666666663</v>
      </c>
      <c r="AR9" s="215">
        <f t="shared" si="29"/>
        <v>39</v>
      </c>
      <c r="AS9" s="41">
        <f>AR9</f>
        <v>39</v>
      </c>
      <c r="AT9" s="129">
        <v>13</v>
      </c>
      <c r="AU9" s="111">
        <f t="shared" si="9"/>
        <v>0.32500000000000001</v>
      </c>
      <c r="AV9" s="83">
        <v>27</v>
      </c>
      <c r="AW9" s="130">
        <f t="shared" si="30"/>
        <v>0.67500000000000004</v>
      </c>
      <c r="AX9" s="333">
        <f t="shared" si="31"/>
        <v>40</v>
      </c>
      <c r="AY9" s="259">
        <f>AX9</f>
        <v>40</v>
      </c>
      <c r="AZ9" s="220"/>
      <c r="BA9" s="99">
        <f t="shared" si="10"/>
        <v>0</v>
      </c>
      <c r="BB9" s="221"/>
      <c r="BC9" s="102">
        <f t="shared" si="32"/>
        <v>0</v>
      </c>
      <c r="BD9" s="215">
        <f t="shared" si="33"/>
        <v>0</v>
      </c>
      <c r="BE9" s="41">
        <f>BD9</f>
        <v>0</v>
      </c>
      <c r="BF9" s="129"/>
      <c r="BG9" s="111">
        <f t="shared" si="11"/>
        <v>0</v>
      </c>
      <c r="BH9" s="83"/>
      <c r="BI9" s="130">
        <f t="shared" si="34"/>
        <v>0</v>
      </c>
      <c r="BJ9" s="333">
        <f t="shared" si="35"/>
        <v>0</v>
      </c>
      <c r="BK9" s="259">
        <f>BJ9</f>
        <v>0</v>
      </c>
      <c r="BL9" s="220"/>
      <c r="BM9" s="99">
        <f t="shared" si="12"/>
        <v>0</v>
      </c>
      <c r="BN9" s="221"/>
      <c r="BO9" s="102">
        <f t="shared" si="13"/>
        <v>0</v>
      </c>
      <c r="BP9" s="215">
        <f t="shared" si="36"/>
        <v>0</v>
      </c>
      <c r="BQ9" s="41">
        <f t="shared" si="45"/>
        <v>0</v>
      </c>
      <c r="BR9" s="129"/>
      <c r="BS9" s="111">
        <f t="shared" si="14"/>
        <v>0</v>
      </c>
      <c r="BT9" s="83"/>
      <c r="BU9" s="130">
        <f t="shared" si="15"/>
        <v>0</v>
      </c>
      <c r="BV9" s="333">
        <f t="shared" si="37"/>
        <v>0</v>
      </c>
      <c r="BW9" s="259">
        <f>BV9</f>
        <v>0</v>
      </c>
      <c r="BX9" s="220"/>
      <c r="BY9" s="99">
        <f t="shared" si="16"/>
        <v>0</v>
      </c>
      <c r="BZ9" s="221"/>
      <c r="CA9" s="102">
        <f t="shared" si="38"/>
        <v>0</v>
      </c>
      <c r="CB9" s="215">
        <f t="shared" si="39"/>
        <v>0</v>
      </c>
      <c r="CC9" s="41">
        <f t="shared" ref="CC9" si="47">CB9</f>
        <v>0</v>
      </c>
      <c r="CD9" s="161">
        <f t="shared" si="40"/>
        <v>1</v>
      </c>
      <c r="CE9" s="162">
        <f t="shared" si="41"/>
        <v>1</v>
      </c>
      <c r="CF9" s="161">
        <f t="shared" si="42"/>
        <v>-2</v>
      </c>
      <c r="CG9" s="162">
        <f t="shared" si="43"/>
        <v>-2</v>
      </c>
    </row>
    <row r="10" spans="1:85" s="16" customFormat="1" ht="16.5" customHeight="1" thickBot="1" x14ac:dyDescent="0.25">
      <c r="A10" s="447"/>
      <c r="B10" s="222" t="s">
        <v>290</v>
      </c>
      <c r="C10" s="93" t="s">
        <v>31</v>
      </c>
      <c r="D10" s="199">
        <v>0</v>
      </c>
      <c r="E10" s="112">
        <f t="shared" si="18"/>
        <v>0</v>
      </c>
      <c r="F10" s="202">
        <v>2</v>
      </c>
      <c r="G10" s="133">
        <f t="shared" si="19"/>
        <v>1</v>
      </c>
      <c r="H10" s="216">
        <f t="shared" si="20"/>
        <v>2</v>
      </c>
      <c r="I10" s="244">
        <f>H10*0.32</f>
        <v>0.64</v>
      </c>
      <c r="J10" s="87">
        <v>0</v>
      </c>
      <c r="K10" s="100">
        <f t="shared" si="21"/>
        <v>0</v>
      </c>
      <c r="L10" s="84">
        <v>2</v>
      </c>
      <c r="M10" s="103">
        <f t="shared" si="22"/>
        <v>1</v>
      </c>
      <c r="N10" s="334">
        <f t="shared" si="23"/>
        <v>2</v>
      </c>
      <c r="O10" s="243">
        <f>N10*0.32</f>
        <v>0.64</v>
      </c>
      <c r="P10" s="199">
        <v>0</v>
      </c>
      <c r="Q10" s="112">
        <f t="shared" si="0"/>
        <v>0</v>
      </c>
      <c r="R10" s="202">
        <v>2</v>
      </c>
      <c r="S10" s="133">
        <f t="shared" si="1"/>
        <v>1</v>
      </c>
      <c r="T10" s="216">
        <f t="shared" si="24"/>
        <v>2</v>
      </c>
      <c r="U10" s="243">
        <f>T10*0.32</f>
        <v>0.64</v>
      </c>
      <c r="V10" s="132">
        <v>0</v>
      </c>
      <c r="W10" s="112">
        <f t="shared" si="2"/>
        <v>0</v>
      </c>
      <c r="X10" s="86">
        <v>2</v>
      </c>
      <c r="Y10" s="133">
        <f t="shared" si="3"/>
        <v>1</v>
      </c>
      <c r="Z10" s="334">
        <f t="shared" si="25"/>
        <v>2</v>
      </c>
      <c r="AA10" s="243">
        <f>Z10*0.32</f>
        <v>0.64</v>
      </c>
      <c r="AB10" s="231">
        <v>0</v>
      </c>
      <c r="AC10" s="100">
        <f t="shared" si="4"/>
        <v>0</v>
      </c>
      <c r="AD10" s="234">
        <v>2</v>
      </c>
      <c r="AE10" s="103">
        <f t="shared" si="5"/>
        <v>1</v>
      </c>
      <c r="AF10" s="216">
        <f t="shared" si="26"/>
        <v>2</v>
      </c>
      <c r="AG10" s="243">
        <f>AF10*0.32</f>
        <v>0.64</v>
      </c>
      <c r="AH10" s="135">
        <v>0</v>
      </c>
      <c r="AI10" s="100">
        <f t="shared" si="6"/>
        <v>0</v>
      </c>
      <c r="AJ10" s="84">
        <v>2</v>
      </c>
      <c r="AK10" s="103">
        <f t="shared" si="7"/>
        <v>1</v>
      </c>
      <c r="AL10" s="334">
        <f t="shared" si="27"/>
        <v>2</v>
      </c>
      <c r="AM10" s="259">
        <f>AL10*0.32</f>
        <v>0.64</v>
      </c>
      <c r="AN10" s="231">
        <v>0</v>
      </c>
      <c r="AO10" s="100">
        <f t="shared" si="8"/>
        <v>0</v>
      </c>
      <c r="AP10" s="234">
        <v>2</v>
      </c>
      <c r="AQ10" s="103">
        <f t="shared" si="28"/>
        <v>1</v>
      </c>
      <c r="AR10" s="216">
        <f t="shared" si="29"/>
        <v>2</v>
      </c>
      <c r="AS10" s="42">
        <f>AR10*0.32</f>
        <v>0.64</v>
      </c>
      <c r="AT10" s="132">
        <v>0</v>
      </c>
      <c r="AU10" s="112">
        <f t="shared" si="9"/>
        <v>0</v>
      </c>
      <c r="AV10" s="86">
        <v>2</v>
      </c>
      <c r="AW10" s="133">
        <f t="shared" si="30"/>
        <v>1</v>
      </c>
      <c r="AX10" s="334">
        <f t="shared" si="31"/>
        <v>2</v>
      </c>
      <c r="AY10" s="260">
        <f>AX10*0.32</f>
        <v>0.64</v>
      </c>
      <c r="AZ10" s="231"/>
      <c r="BA10" s="100">
        <f t="shared" si="10"/>
        <v>0</v>
      </c>
      <c r="BB10" s="234"/>
      <c r="BC10" s="103">
        <f t="shared" si="32"/>
        <v>0</v>
      </c>
      <c r="BD10" s="216">
        <f t="shared" si="33"/>
        <v>0</v>
      </c>
      <c r="BE10" s="42">
        <f>BD10*0.32</f>
        <v>0</v>
      </c>
      <c r="BF10" s="132"/>
      <c r="BG10" s="112">
        <f t="shared" si="11"/>
        <v>0</v>
      </c>
      <c r="BH10" s="86"/>
      <c r="BI10" s="133">
        <f t="shared" si="34"/>
        <v>0</v>
      </c>
      <c r="BJ10" s="334">
        <f t="shared" si="35"/>
        <v>0</v>
      </c>
      <c r="BK10" s="260">
        <f>BJ10*0.32</f>
        <v>0</v>
      </c>
      <c r="BL10" s="231"/>
      <c r="BM10" s="100">
        <f t="shared" si="12"/>
        <v>0</v>
      </c>
      <c r="BN10" s="234"/>
      <c r="BO10" s="103">
        <f t="shared" si="13"/>
        <v>0</v>
      </c>
      <c r="BP10" s="216">
        <f t="shared" si="36"/>
        <v>0</v>
      </c>
      <c r="BQ10" s="42">
        <f>BP10*0.32</f>
        <v>0</v>
      </c>
      <c r="BR10" s="132"/>
      <c r="BS10" s="112">
        <f t="shared" si="14"/>
        <v>0</v>
      </c>
      <c r="BT10" s="86"/>
      <c r="BU10" s="133">
        <f t="shared" si="15"/>
        <v>0</v>
      </c>
      <c r="BV10" s="334">
        <f t="shared" si="37"/>
        <v>0</v>
      </c>
      <c r="BW10" s="260">
        <f>BV10*0.32</f>
        <v>0</v>
      </c>
      <c r="BX10" s="231"/>
      <c r="BY10" s="100">
        <f t="shared" si="16"/>
        <v>0</v>
      </c>
      <c r="BZ10" s="234"/>
      <c r="CA10" s="103">
        <f t="shared" si="38"/>
        <v>0</v>
      </c>
      <c r="CB10" s="216">
        <f t="shared" si="39"/>
        <v>0</v>
      </c>
      <c r="CC10" s="42">
        <f>CB10*0.32</f>
        <v>0</v>
      </c>
      <c r="CD10" s="165">
        <f t="shared" si="40"/>
        <v>0</v>
      </c>
      <c r="CE10" s="166">
        <f t="shared" si="41"/>
        <v>0</v>
      </c>
      <c r="CF10" s="165">
        <f t="shared" si="42"/>
        <v>0</v>
      </c>
      <c r="CG10" s="166">
        <f t="shared" si="43"/>
        <v>0</v>
      </c>
    </row>
    <row r="11" spans="1:85" ht="16.5" customHeight="1" thickBot="1" x14ac:dyDescent="0.25">
      <c r="A11" s="448"/>
      <c r="B11" s="430" t="s">
        <v>121</v>
      </c>
      <c r="C11" s="430"/>
      <c r="D11" s="337">
        <f>SUM(D4:D10)</f>
        <v>311</v>
      </c>
      <c r="E11" s="97">
        <f t="shared" si="18"/>
        <v>0.38633540372670805</v>
      </c>
      <c r="F11" s="337">
        <f>SUM(F4:F10)</f>
        <v>494</v>
      </c>
      <c r="G11" s="97">
        <f t="shared" si="19"/>
        <v>0.61366459627329195</v>
      </c>
      <c r="H11" s="337">
        <f>SUM(H4:H10)</f>
        <v>805</v>
      </c>
      <c r="I11" s="245">
        <f>SUM(I4:I10)</f>
        <v>803.64</v>
      </c>
      <c r="J11" s="338">
        <f t="shared" ref="J11:BE11" si="48">SUM(J4:J10)</f>
        <v>312</v>
      </c>
      <c r="K11" s="105">
        <f>J11/N11</f>
        <v>0.38709677419354838</v>
      </c>
      <c r="L11" s="339">
        <f t="shared" si="48"/>
        <v>494</v>
      </c>
      <c r="M11" s="106">
        <f>L11/N11</f>
        <v>0.61290322580645162</v>
      </c>
      <c r="N11" s="337">
        <f t="shared" si="48"/>
        <v>806</v>
      </c>
      <c r="O11" s="245">
        <f t="shared" si="48"/>
        <v>804.64</v>
      </c>
      <c r="P11" s="337">
        <f t="shared" si="48"/>
        <v>312</v>
      </c>
      <c r="Q11" s="97">
        <f>P11/T11</f>
        <v>0.38709677419354838</v>
      </c>
      <c r="R11" s="337">
        <f t="shared" si="48"/>
        <v>494</v>
      </c>
      <c r="S11" s="97">
        <f>R11/T11</f>
        <v>0.61290322580645162</v>
      </c>
      <c r="T11" s="337">
        <f t="shared" si="48"/>
        <v>806</v>
      </c>
      <c r="U11" s="245">
        <f t="shared" si="48"/>
        <v>804.64</v>
      </c>
      <c r="V11" s="337">
        <f t="shared" si="48"/>
        <v>312</v>
      </c>
      <c r="W11" s="106">
        <f>V11/Z11</f>
        <v>0.38757763975155279</v>
      </c>
      <c r="X11" s="339">
        <f t="shared" si="48"/>
        <v>493</v>
      </c>
      <c r="Y11" s="106">
        <f>X11/Z11</f>
        <v>0.61242236024844721</v>
      </c>
      <c r="Z11" s="337">
        <f t="shared" si="48"/>
        <v>805</v>
      </c>
      <c r="AA11" s="245">
        <f t="shared" si="48"/>
        <v>803.64</v>
      </c>
      <c r="AB11" s="340">
        <f t="shared" si="48"/>
        <v>312</v>
      </c>
      <c r="AC11" s="107">
        <f>AB11/AF11</f>
        <v>0.38709677419354838</v>
      </c>
      <c r="AD11" s="337">
        <f t="shared" si="48"/>
        <v>494</v>
      </c>
      <c r="AE11" s="97">
        <f>AD11/AF11</f>
        <v>0.61290322580645162</v>
      </c>
      <c r="AF11" s="337">
        <f t="shared" si="48"/>
        <v>806</v>
      </c>
      <c r="AG11" s="245">
        <f t="shared" si="48"/>
        <v>804.64</v>
      </c>
      <c r="AH11" s="337">
        <f t="shared" si="48"/>
        <v>312</v>
      </c>
      <c r="AI11" s="97">
        <f>AH11/AL11</f>
        <v>0.38709677419354838</v>
      </c>
      <c r="AJ11" s="337">
        <f t="shared" si="48"/>
        <v>494</v>
      </c>
      <c r="AK11" s="97">
        <f>AJ11/AL11</f>
        <v>0.61290322580645162</v>
      </c>
      <c r="AL11" s="337">
        <f t="shared" si="48"/>
        <v>806</v>
      </c>
      <c r="AM11" s="63">
        <f t="shared" si="48"/>
        <v>804.64</v>
      </c>
      <c r="AN11" s="340">
        <f t="shared" si="48"/>
        <v>312</v>
      </c>
      <c r="AO11" s="107">
        <f t="shared" ref="AO11:AO32" si="49">AN11/AR11</f>
        <v>0.38757763975155279</v>
      </c>
      <c r="AP11" s="337">
        <f t="shared" si="48"/>
        <v>493</v>
      </c>
      <c r="AQ11" s="97">
        <f t="shared" ref="AQ11:AQ32" si="50">AP11/AR11</f>
        <v>0.61242236024844721</v>
      </c>
      <c r="AR11" s="337">
        <f t="shared" si="48"/>
        <v>805</v>
      </c>
      <c r="AS11" s="17">
        <f t="shared" si="48"/>
        <v>803.64</v>
      </c>
      <c r="AT11" s="337">
        <f t="shared" si="48"/>
        <v>312</v>
      </c>
      <c r="AU11" s="97">
        <f t="shared" ref="AU11:AU32" si="51">AT11/AX11</f>
        <v>0.38757763975155279</v>
      </c>
      <c r="AV11" s="337">
        <f t="shared" si="48"/>
        <v>493</v>
      </c>
      <c r="AW11" s="97">
        <f t="shared" ref="AW11:AW32" si="52">AV11/AX11</f>
        <v>0.61242236024844721</v>
      </c>
      <c r="AX11" s="337">
        <f t="shared" si="48"/>
        <v>805</v>
      </c>
      <c r="AY11" s="63">
        <f t="shared" si="48"/>
        <v>803.64</v>
      </c>
      <c r="AZ11" s="340">
        <f t="shared" si="48"/>
        <v>0</v>
      </c>
      <c r="BA11" s="107" t="e">
        <f t="shared" ref="BA11:BA32" si="53">AZ11/BD11</f>
        <v>#DIV/0!</v>
      </c>
      <c r="BB11" s="337">
        <f t="shared" si="48"/>
        <v>0</v>
      </c>
      <c r="BC11" s="97" t="e">
        <f t="shared" ref="BC11:BC32" si="54">BB11/BD11</f>
        <v>#DIV/0!</v>
      </c>
      <c r="BD11" s="337">
        <f t="shared" si="48"/>
        <v>0</v>
      </c>
      <c r="BE11" s="17">
        <f t="shared" si="48"/>
        <v>0</v>
      </c>
      <c r="BF11" s="337">
        <f t="shared" ref="BF11:BQ11" si="55">SUM(BF4:BF10)</f>
        <v>0</v>
      </c>
      <c r="BG11" s="97" t="e">
        <f t="shared" ref="BG11:BG32" si="56">BF11/BJ11</f>
        <v>#DIV/0!</v>
      </c>
      <c r="BH11" s="337">
        <f t="shared" si="55"/>
        <v>0</v>
      </c>
      <c r="BI11" s="97" t="e">
        <f t="shared" ref="BI11:BI32" si="57">BH11/BJ11</f>
        <v>#DIV/0!</v>
      </c>
      <c r="BJ11" s="337">
        <f t="shared" si="55"/>
        <v>0</v>
      </c>
      <c r="BK11" s="63">
        <f t="shared" si="55"/>
        <v>0</v>
      </c>
      <c r="BL11" s="340">
        <f t="shared" si="55"/>
        <v>0</v>
      </c>
      <c r="BM11" s="107" t="e">
        <f t="shared" ref="BM11:BM32" si="58">BL11/BP11</f>
        <v>#DIV/0!</v>
      </c>
      <c r="BN11" s="337">
        <f t="shared" si="55"/>
        <v>0</v>
      </c>
      <c r="BO11" s="97" t="e">
        <f t="shared" ref="BO11:BO32" si="59">BN11/BP11</f>
        <v>#DIV/0!</v>
      </c>
      <c r="BP11" s="337">
        <f t="shared" si="55"/>
        <v>0</v>
      </c>
      <c r="BQ11" s="17">
        <f t="shared" si="55"/>
        <v>0</v>
      </c>
      <c r="BR11" s="337">
        <f>SUM(BR4:BR10)</f>
        <v>0</v>
      </c>
      <c r="BS11" s="97" t="e">
        <f t="shared" ref="BS11" si="60">BR11/BV11</f>
        <v>#DIV/0!</v>
      </c>
      <c r="BT11" s="337">
        <f>SUM(BT4:BT10)</f>
        <v>0</v>
      </c>
      <c r="BU11" s="97" t="e">
        <f t="shared" ref="BU11" si="61">BT11/BV11</f>
        <v>#DIV/0!</v>
      </c>
      <c r="BV11" s="337">
        <f t="shared" ref="BV11:BX11" si="62">SUM(BV4:BV10)</f>
        <v>0</v>
      </c>
      <c r="BW11" s="63">
        <f t="shared" si="62"/>
        <v>0</v>
      </c>
      <c r="BX11" s="340">
        <f t="shared" si="62"/>
        <v>0</v>
      </c>
      <c r="BY11" s="107" t="e">
        <f t="shared" ref="BY11" si="63">BX11/CB11</f>
        <v>#DIV/0!</v>
      </c>
      <c r="BZ11" s="337">
        <f t="shared" ref="BZ11" si="64">SUM(BZ4:BZ10)</f>
        <v>0</v>
      </c>
      <c r="CA11" s="97" t="e">
        <f t="shared" ref="CA11" si="65">BZ11/CB11</f>
        <v>#DIV/0!</v>
      </c>
      <c r="CB11" s="337">
        <f t="shared" ref="CB11:CC11" si="66">SUM(CB4:CB10)</f>
        <v>0</v>
      </c>
      <c r="CC11" s="17">
        <f t="shared" si="66"/>
        <v>0</v>
      </c>
      <c r="CD11" s="8">
        <f>SUM(CD4:CD10)</f>
        <v>0</v>
      </c>
      <c r="CE11" s="156">
        <f>SUM(CE4:CE10)</f>
        <v>0</v>
      </c>
      <c r="CF11" s="155">
        <f>SUM(CF4:CF10)</f>
        <v>-1</v>
      </c>
      <c r="CG11" s="156">
        <f>SUM(CG4:CG10)</f>
        <v>-1</v>
      </c>
    </row>
    <row r="12" spans="1:85" s="16" customFormat="1" ht="16.5" customHeight="1" x14ac:dyDescent="0.2">
      <c r="A12" s="449" t="s">
        <v>120</v>
      </c>
      <c r="B12" s="5" t="s">
        <v>36</v>
      </c>
      <c r="C12" s="92" t="s">
        <v>30</v>
      </c>
      <c r="D12" s="198">
        <v>12</v>
      </c>
      <c r="E12" s="111">
        <f t="shared" ref="E12:E15" si="67">IFERROR(D12/H12,0)</f>
        <v>0.42857142857142855</v>
      </c>
      <c r="F12" s="201">
        <v>16</v>
      </c>
      <c r="G12" s="130">
        <f t="shared" ref="G12:G13" si="68">IFERROR(F12/H12,0)</f>
        <v>0.5714285714285714</v>
      </c>
      <c r="H12" s="215">
        <f t="shared" ref="H12:H13" si="69">D12+F12</f>
        <v>28</v>
      </c>
      <c r="I12" s="243">
        <f t="shared" ref="I12:I13" si="70">H12</f>
        <v>28</v>
      </c>
      <c r="J12" s="66">
        <v>12</v>
      </c>
      <c r="K12" s="99">
        <f t="shared" ref="K12:K14" si="71">IFERROR(J12/N12,0)</f>
        <v>0.42857142857142855</v>
      </c>
      <c r="L12" s="65">
        <v>16</v>
      </c>
      <c r="M12" s="102">
        <f t="shared" ref="M12:M13" si="72">IFERROR(L12/N12,0)</f>
        <v>0.5714285714285714</v>
      </c>
      <c r="N12" s="333">
        <f t="shared" ref="N12:N13" si="73">SUM(J12,L12)</f>
        <v>28</v>
      </c>
      <c r="O12" s="243">
        <f>N12</f>
        <v>28</v>
      </c>
      <c r="P12" s="198">
        <v>12</v>
      </c>
      <c r="Q12" s="111">
        <f t="shared" ref="Q12:Q14" si="74">IFERROR(P12/T12,0)</f>
        <v>0.42857142857142855</v>
      </c>
      <c r="R12" s="201">
        <v>16</v>
      </c>
      <c r="S12" s="130">
        <f t="shared" ref="S12:S13" si="75">IFERROR(R12/T12,0)</f>
        <v>0.5714285714285714</v>
      </c>
      <c r="T12" s="215">
        <f t="shared" ref="T12:T14" si="76">SUM(P12,R12)</f>
        <v>28</v>
      </c>
      <c r="U12" s="243">
        <f>T12</f>
        <v>28</v>
      </c>
      <c r="V12" s="129">
        <v>12</v>
      </c>
      <c r="W12" s="111">
        <f t="shared" ref="W12:W13" si="77">IFERROR(V12/Z12,0)</f>
        <v>0.42857142857142855</v>
      </c>
      <c r="X12" s="83">
        <v>16</v>
      </c>
      <c r="Y12" s="130">
        <f t="shared" ref="Y12:Y13" si="78">IFERROR(X12/Z12,0)</f>
        <v>0.5714285714285714</v>
      </c>
      <c r="Z12" s="332">
        <f t="shared" ref="Z12:Z13" si="79">SUM(V12,X12)</f>
        <v>28</v>
      </c>
      <c r="AA12" s="243">
        <f>Z12</f>
        <v>28</v>
      </c>
      <c r="AB12" s="220">
        <v>12</v>
      </c>
      <c r="AC12" s="99">
        <f t="shared" ref="AC12:AC13" si="80">IFERROR(AB12/AF12,0)</f>
        <v>0.42857142857142855</v>
      </c>
      <c r="AD12" s="221">
        <v>16</v>
      </c>
      <c r="AE12" s="102">
        <f t="shared" ref="AE12:AE13" si="81">IFERROR(AD12/AF12,0)</f>
        <v>0.5714285714285714</v>
      </c>
      <c r="AF12" s="225">
        <f t="shared" ref="AF12:AF13" si="82">SUM(AB12,AD12)</f>
        <v>28</v>
      </c>
      <c r="AG12" s="243">
        <f>AF12</f>
        <v>28</v>
      </c>
      <c r="AH12" s="131">
        <v>12</v>
      </c>
      <c r="AI12" s="99">
        <f t="shared" ref="AI12:AI13" si="83">IFERROR(AH12/AL12,0)</f>
        <v>0.44444444444444442</v>
      </c>
      <c r="AJ12" s="65">
        <v>15</v>
      </c>
      <c r="AK12" s="102">
        <f t="shared" ref="AK12:AK13" si="84">IFERROR(AJ12/AL12,0)</f>
        <v>0.55555555555555558</v>
      </c>
      <c r="AL12" s="332">
        <f t="shared" ref="AL12:AL13" si="85">SUM(AH12,AJ12)</f>
        <v>27</v>
      </c>
      <c r="AM12" s="259">
        <f>AL12</f>
        <v>27</v>
      </c>
      <c r="AN12" s="220">
        <v>12</v>
      </c>
      <c r="AO12" s="99">
        <f t="shared" ref="AO12:AO13" si="86">IFERROR(AN12/AR12,0)</f>
        <v>0.44444444444444442</v>
      </c>
      <c r="AP12" s="221">
        <v>15</v>
      </c>
      <c r="AQ12" s="102">
        <f t="shared" ref="AQ12:AQ13" si="87">IFERROR(AP12/AR12,0)</f>
        <v>0.55555555555555558</v>
      </c>
      <c r="AR12" s="225">
        <f t="shared" ref="AR12:AR13" si="88">SUM(AN12,AP12)</f>
        <v>27</v>
      </c>
      <c r="AS12" s="41">
        <f>AR12</f>
        <v>27</v>
      </c>
      <c r="AT12" s="129">
        <v>12</v>
      </c>
      <c r="AU12" s="111">
        <f t="shared" ref="AU12:AU13" si="89">IFERROR(AT12/AX12,0)</f>
        <v>0.44444444444444442</v>
      </c>
      <c r="AV12" s="83">
        <v>15</v>
      </c>
      <c r="AW12" s="130">
        <f t="shared" ref="AW12:AW13" si="90">IF(AX12=0,0,AV12/AX12)</f>
        <v>0.55555555555555558</v>
      </c>
      <c r="AX12" s="333">
        <f t="shared" ref="AX12:AX13" si="91">SUM(AT12,AV12)</f>
        <v>27</v>
      </c>
      <c r="AY12" s="259">
        <f>AX12</f>
        <v>27</v>
      </c>
      <c r="AZ12" s="220"/>
      <c r="BA12" s="99">
        <f t="shared" ref="BA12:BA13" si="92">IFERROR(AZ12/BD12,0)</f>
        <v>0</v>
      </c>
      <c r="BB12" s="221"/>
      <c r="BC12" s="102">
        <f t="shared" ref="BC12:BC13" si="93">IF(BD12=0,0,BB12/BD12)</f>
        <v>0</v>
      </c>
      <c r="BD12" s="225">
        <f t="shared" ref="BD12:BD13" si="94">SUM(AZ12,BB12)</f>
        <v>0</v>
      </c>
      <c r="BE12" s="89">
        <f>BD12</f>
        <v>0</v>
      </c>
      <c r="BF12" s="129"/>
      <c r="BG12" s="111">
        <f t="shared" ref="BG12:BG13" si="95">IFERROR(BF12/BJ12,0)</f>
        <v>0</v>
      </c>
      <c r="BH12" s="83"/>
      <c r="BI12" s="130">
        <f t="shared" ref="BI12:BI13" si="96">IF(BJ12=0,0,BH12/BJ12)</f>
        <v>0</v>
      </c>
      <c r="BJ12" s="333">
        <f t="shared" ref="BJ12:BJ13" si="97">SUM(BF12,BH12)</f>
        <v>0</v>
      </c>
      <c r="BK12" s="259">
        <f>BJ12</f>
        <v>0</v>
      </c>
      <c r="BL12" s="220"/>
      <c r="BM12" s="99">
        <f t="shared" ref="BM12:BM13" si="98">IFERROR(BL12/BP12,0)</f>
        <v>0</v>
      </c>
      <c r="BN12" s="221"/>
      <c r="BO12" s="102">
        <f t="shared" ref="BO12:BO13" si="99">IF(BP12=0,0,BN12/BP12)</f>
        <v>0</v>
      </c>
      <c r="BP12" s="225">
        <f t="shared" ref="BP12" si="100">SUM(BL12,BN12)</f>
        <v>0</v>
      </c>
      <c r="BQ12" s="41">
        <f>BP12</f>
        <v>0</v>
      </c>
      <c r="BR12" s="129"/>
      <c r="BS12" s="111">
        <f t="shared" ref="BS12:BS13" si="101">IFERROR(BR12/BV12,0)</f>
        <v>0</v>
      </c>
      <c r="BT12" s="83"/>
      <c r="BU12" s="130">
        <f t="shared" ref="BU12:BU13" si="102">IF(BV12=0,0,BT12/BV12)</f>
        <v>0</v>
      </c>
      <c r="BV12" s="333">
        <f t="shared" ref="BV12" si="103">SUM(BR12,BT12)</f>
        <v>0</v>
      </c>
      <c r="BW12" s="259">
        <f>BV12</f>
        <v>0</v>
      </c>
      <c r="BX12" s="220"/>
      <c r="BY12" s="99">
        <f t="shared" ref="BY12:BY13" si="104">IFERROR(BX12/CB12,0)</f>
        <v>0</v>
      </c>
      <c r="BZ12" s="221"/>
      <c r="CA12" s="102">
        <f t="shared" ref="CA12:CA13" si="105">IF(CB12=0,0,BZ12/CB12)</f>
        <v>0</v>
      </c>
      <c r="CB12" s="225">
        <f t="shared" ref="CB12:CB13" si="106">SUM(BX12,BZ12)</f>
        <v>0</v>
      </c>
      <c r="CC12" s="41">
        <f>CB12</f>
        <v>0</v>
      </c>
      <c r="CD12" s="161">
        <f t="shared" si="40"/>
        <v>0</v>
      </c>
      <c r="CE12" s="162">
        <f t="shared" si="41"/>
        <v>0</v>
      </c>
      <c r="CF12" s="161">
        <f t="shared" si="42"/>
        <v>-1</v>
      </c>
      <c r="CG12" s="162">
        <f t="shared" si="43"/>
        <v>-1</v>
      </c>
    </row>
    <row r="13" spans="1:85" s="16" customFormat="1" ht="16.5" customHeight="1" x14ac:dyDescent="0.2">
      <c r="A13" s="450"/>
      <c r="B13" s="5" t="s">
        <v>37</v>
      </c>
      <c r="C13" s="92" t="s">
        <v>30</v>
      </c>
      <c r="D13" s="198">
        <v>77</v>
      </c>
      <c r="E13" s="111">
        <f t="shared" si="67"/>
        <v>0.55000000000000004</v>
      </c>
      <c r="F13" s="201">
        <v>63</v>
      </c>
      <c r="G13" s="130">
        <f t="shared" si="68"/>
        <v>0.45</v>
      </c>
      <c r="H13" s="215">
        <f t="shared" si="69"/>
        <v>140</v>
      </c>
      <c r="I13" s="243">
        <f t="shared" si="70"/>
        <v>140</v>
      </c>
      <c r="J13" s="66">
        <v>75</v>
      </c>
      <c r="K13" s="99">
        <f t="shared" si="71"/>
        <v>0.54347826086956519</v>
      </c>
      <c r="L13" s="65">
        <v>63</v>
      </c>
      <c r="M13" s="102">
        <f t="shared" si="72"/>
        <v>0.45652173913043476</v>
      </c>
      <c r="N13" s="333">
        <f t="shared" si="73"/>
        <v>138</v>
      </c>
      <c r="O13" s="243">
        <f>N13</f>
        <v>138</v>
      </c>
      <c r="P13" s="198">
        <v>74</v>
      </c>
      <c r="Q13" s="111">
        <f t="shared" si="74"/>
        <v>0.54014598540145986</v>
      </c>
      <c r="R13" s="201">
        <v>63</v>
      </c>
      <c r="S13" s="130">
        <f t="shared" si="75"/>
        <v>0.45985401459854014</v>
      </c>
      <c r="T13" s="215">
        <f t="shared" si="76"/>
        <v>137</v>
      </c>
      <c r="U13" s="243">
        <f>T13</f>
        <v>137</v>
      </c>
      <c r="V13" s="129">
        <v>74</v>
      </c>
      <c r="W13" s="111">
        <f t="shared" si="77"/>
        <v>0.54014598540145986</v>
      </c>
      <c r="X13" s="83">
        <v>63</v>
      </c>
      <c r="Y13" s="130">
        <f t="shared" si="78"/>
        <v>0.45985401459854014</v>
      </c>
      <c r="Z13" s="332">
        <f t="shared" si="79"/>
        <v>137</v>
      </c>
      <c r="AA13" s="243">
        <f>Z13</f>
        <v>137</v>
      </c>
      <c r="AB13" s="220">
        <v>73</v>
      </c>
      <c r="AC13" s="99">
        <f t="shared" si="80"/>
        <v>0.54074074074074074</v>
      </c>
      <c r="AD13" s="221">
        <v>62</v>
      </c>
      <c r="AE13" s="102">
        <f t="shared" si="81"/>
        <v>0.45925925925925926</v>
      </c>
      <c r="AF13" s="225">
        <f t="shared" si="82"/>
        <v>135</v>
      </c>
      <c r="AG13" s="243">
        <f>AF13</f>
        <v>135</v>
      </c>
      <c r="AH13" s="131">
        <v>72</v>
      </c>
      <c r="AI13" s="99">
        <f t="shared" si="83"/>
        <v>0.53731343283582089</v>
      </c>
      <c r="AJ13" s="65">
        <v>62</v>
      </c>
      <c r="AK13" s="102">
        <f t="shared" si="84"/>
        <v>0.46268656716417911</v>
      </c>
      <c r="AL13" s="332">
        <f t="shared" si="85"/>
        <v>134</v>
      </c>
      <c r="AM13" s="259">
        <f>AL13</f>
        <v>134</v>
      </c>
      <c r="AN13" s="220">
        <v>72</v>
      </c>
      <c r="AO13" s="99">
        <f t="shared" si="86"/>
        <v>0.53731343283582089</v>
      </c>
      <c r="AP13" s="221">
        <v>62</v>
      </c>
      <c r="AQ13" s="102">
        <f t="shared" si="87"/>
        <v>0.46268656716417911</v>
      </c>
      <c r="AR13" s="225">
        <f t="shared" si="88"/>
        <v>134</v>
      </c>
      <c r="AS13" s="291">
        <f>AR13</f>
        <v>134</v>
      </c>
      <c r="AT13" s="129">
        <v>72</v>
      </c>
      <c r="AU13" s="111">
        <f t="shared" si="89"/>
        <v>0.53731343283582089</v>
      </c>
      <c r="AV13" s="83">
        <v>62</v>
      </c>
      <c r="AW13" s="130">
        <f t="shared" si="90"/>
        <v>0.46268656716417911</v>
      </c>
      <c r="AX13" s="333">
        <f t="shared" si="91"/>
        <v>134</v>
      </c>
      <c r="AY13" s="259">
        <f>AX13</f>
        <v>134</v>
      </c>
      <c r="AZ13" s="220"/>
      <c r="BA13" s="99">
        <f t="shared" si="92"/>
        <v>0</v>
      </c>
      <c r="BB13" s="221"/>
      <c r="BC13" s="102">
        <f t="shared" si="93"/>
        <v>0</v>
      </c>
      <c r="BD13" s="225">
        <f t="shared" si="94"/>
        <v>0</v>
      </c>
      <c r="BE13" s="89">
        <f>BD13</f>
        <v>0</v>
      </c>
      <c r="BF13" s="129"/>
      <c r="BG13" s="111">
        <f t="shared" si="95"/>
        <v>0</v>
      </c>
      <c r="BH13" s="83"/>
      <c r="BI13" s="130">
        <f t="shared" si="96"/>
        <v>0</v>
      </c>
      <c r="BJ13" s="333">
        <f t="shared" si="97"/>
        <v>0</v>
      </c>
      <c r="BK13" s="259">
        <f>BJ13</f>
        <v>0</v>
      </c>
      <c r="BL13" s="220"/>
      <c r="BM13" s="99">
        <f t="shared" si="98"/>
        <v>0</v>
      </c>
      <c r="BN13" s="221"/>
      <c r="BO13" s="102">
        <f t="shared" si="99"/>
        <v>0</v>
      </c>
      <c r="BP13" s="225">
        <f>SUM(BL13,BN13)</f>
        <v>0</v>
      </c>
      <c r="BQ13" s="41">
        <f>BP13</f>
        <v>0</v>
      </c>
      <c r="BR13" s="129"/>
      <c r="BS13" s="111">
        <f t="shared" si="101"/>
        <v>0</v>
      </c>
      <c r="BT13" s="83"/>
      <c r="BU13" s="130">
        <f t="shared" si="102"/>
        <v>0</v>
      </c>
      <c r="BV13" s="333">
        <f>SUM(BR13,BT13)</f>
        <v>0</v>
      </c>
      <c r="BW13" s="259">
        <f>BV13</f>
        <v>0</v>
      </c>
      <c r="BX13" s="220"/>
      <c r="BY13" s="99">
        <f t="shared" si="104"/>
        <v>0</v>
      </c>
      <c r="BZ13" s="221"/>
      <c r="CA13" s="102">
        <f t="shared" si="105"/>
        <v>0</v>
      </c>
      <c r="CB13" s="225">
        <f t="shared" si="106"/>
        <v>0</v>
      </c>
      <c r="CC13" s="41">
        <f>CB13</f>
        <v>0</v>
      </c>
      <c r="CD13" s="161">
        <f t="shared" si="40"/>
        <v>0</v>
      </c>
      <c r="CE13" s="162">
        <f t="shared" si="41"/>
        <v>0</v>
      </c>
      <c r="CF13" s="161">
        <f t="shared" si="42"/>
        <v>-4</v>
      </c>
      <c r="CG13" s="162">
        <f t="shared" si="43"/>
        <v>-4</v>
      </c>
    </row>
    <row r="14" spans="1:85" s="16" customFormat="1" ht="16.5" customHeight="1" thickBot="1" x14ac:dyDescent="0.25">
      <c r="A14" s="450"/>
      <c r="B14" s="329" t="s">
        <v>234</v>
      </c>
      <c r="C14" s="92" t="s">
        <v>30</v>
      </c>
      <c r="D14" s="198">
        <v>6</v>
      </c>
      <c r="E14" s="111">
        <f t="shared" si="67"/>
        <v>0.66666666666666663</v>
      </c>
      <c r="F14" s="201">
        <v>3</v>
      </c>
      <c r="G14" s="130">
        <f t="shared" ref="G14:G15" si="107">IFERROR(F14/H14,0)</f>
        <v>0.33333333333333331</v>
      </c>
      <c r="H14" s="215">
        <f t="shared" ref="H14" si="108">D14+F14</f>
        <v>9</v>
      </c>
      <c r="I14" s="243">
        <f t="shared" ref="I14" si="109">H14</f>
        <v>9</v>
      </c>
      <c r="J14" s="66">
        <v>8</v>
      </c>
      <c r="K14" s="99">
        <f t="shared" si="71"/>
        <v>0.72727272727272729</v>
      </c>
      <c r="L14" s="65">
        <v>3</v>
      </c>
      <c r="M14" s="102">
        <f t="shared" ref="M14" si="110">IFERROR(L14/N14,0)</f>
        <v>0.27272727272727271</v>
      </c>
      <c r="N14" s="333">
        <f t="shared" ref="N14" si="111">SUM(J14,L14)</f>
        <v>11</v>
      </c>
      <c r="O14" s="243">
        <f>N14</f>
        <v>11</v>
      </c>
      <c r="P14" s="198">
        <v>16</v>
      </c>
      <c r="Q14" s="111">
        <f t="shared" si="74"/>
        <v>0.69565217391304346</v>
      </c>
      <c r="R14" s="201">
        <v>7</v>
      </c>
      <c r="S14" s="130">
        <f t="shared" ref="S14" si="112">IFERROR(R14/T14,0)</f>
        <v>0.30434782608695654</v>
      </c>
      <c r="T14" s="215">
        <f t="shared" si="76"/>
        <v>23</v>
      </c>
      <c r="U14" s="243">
        <f>T14</f>
        <v>23</v>
      </c>
      <c r="V14" s="129">
        <v>19</v>
      </c>
      <c r="W14" s="111">
        <f t="shared" ref="W14" si="113">IFERROR(V14/Z14,0)</f>
        <v>0.6333333333333333</v>
      </c>
      <c r="X14" s="83">
        <v>11</v>
      </c>
      <c r="Y14" s="130">
        <f t="shared" ref="Y14" si="114">IFERROR(X14/Z14,0)</f>
        <v>0.36666666666666664</v>
      </c>
      <c r="Z14" s="333">
        <f t="shared" ref="Z14" si="115">SUM(V14,X14)</f>
        <v>30</v>
      </c>
      <c r="AA14" s="243">
        <f>Z14</f>
        <v>30</v>
      </c>
      <c r="AB14" s="220">
        <v>24</v>
      </c>
      <c r="AC14" s="99">
        <f t="shared" ref="AC14" si="116">IFERROR(AB14/AF14,0)</f>
        <v>0.61538461538461542</v>
      </c>
      <c r="AD14" s="221">
        <v>15</v>
      </c>
      <c r="AE14" s="102">
        <f t="shared" ref="AE14" si="117">IFERROR(AD14/AF14,0)</f>
        <v>0.38461538461538464</v>
      </c>
      <c r="AF14" s="215">
        <f t="shared" ref="AF14" si="118">SUM(AB14,AD14)</f>
        <v>39</v>
      </c>
      <c r="AG14" s="243">
        <f>AF14</f>
        <v>39</v>
      </c>
      <c r="AH14" s="131">
        <v>24</v>
      </c>
      <c r="AI14" s="99">
        <f t="shared" ref="AI14" si="119">IFERROR(AH14/AL14,0)</f>
        <v>0.61538461538461542</v>
      </c>
      <c r="AJ14" s="65">
        <v>15</v>
      </c>
      <c r="AK14" s="102">
        <f t="shared" ref="AK14" si="120">IFERROR(AJ14/AL14,0)</f>
        <v>0.38461538461538464</v>
      </c>
      <c r="AL14" s="333">
        <f t="shared" ref="AL14" si="121">SUM(AH14,AJ14)</f>
        <v>39</v>
      </c>
      <c r="AM14" s="259">
        <f>AL14</f>
        <v>39</v>
      </c>
      <c r="AN14" s="220">
        <v>24</v>
      </c>
      <c r="AO14" s="99">
        <f t="shared" ref="AO14" si="122">IFERROR(AN14/AR14,0)</f>
        <v>0.61538461538461542</v>
      </c>
      <c r="AP14" s="221">
        <v>15</v>
      </c>
      <c r="AQ14" s="102">
        <f t="shared" ref="AQ14" si="123">IFERROR(AP14/AR14,0)</f>
        <v>0.38461538461538464</v>
      </c>
      <c r="AR14" s="215">
        <f t="shared" ref="AR14" si="124">SUM(AN14,AP14)</f>
        <v>39</v>
      </c>
      <c r="AS14" s="291">
        <f>AR14</f>
        <v>39</v>
      </c>
      <c r="AT14" s="129">
        <v>27</v>
      </c>
      <c r="AU14" s="111">
        <f t="shared" ref="AU14" si="125">IFERROR(AT14/AX14,0)</f>
        <v>0.62790697674418605</v>
      </c>
      <c r="AV14" s="83">
        <v>16</v>
      </c>
      <c r="AW14" s="130">
        <f t="shared" ref="AW14" si="126">IF(AX14=0,0,AV14/AX14)</f>
        <v>0.37209302325581395</v>
      </c>
      <c r="AX14" s="333">
        <f t="shared" ref="AX14" si="127">SUM(AT14,AV14)</f>
        <v>43</v>
      </c>
      <c r="AY14" s="259">
        <f>AX14</f>
        <v>43</v>
      </c>
      <c r="AZ14" s="220"/>
      <c r="BA14" s="99">
        <f t="shared" ref="BA14" si="128">IFERROR(AZ14/BD14,0)</f>
        <v>0</v>
      </c>
      <c r="BB14" s="221"/>
      <c r="BC14" s="102">
        <f t="shared" ref="BC14" si="129">IF(BD14=0,0,BB14/BD14)</f>
        <v>0</v>
      </c>
      <c r="BD14" s="215">
        <f t="shared" ref="BD14" si="130">SUM(AZ14,BB14)</f>
        <v>0</v>
      </c>
      <c r="BE14" s="330">
        <f>BD14</f>
        <v>0</v>
      </c>
      <c r="BF14" s="129"/>
      <c r="BG14" s="111">
        <f t="shared" ref="BG14" si="131">IFERROR(BF14/BJ14,0)</f>
        <v>0</v>
      </c>
      <c r="BH14" s="83"/>
      <c r="BI14" s="130">
        <f t="shared" ref="BI14" si="132">IF(BJ14=0,0,BH14/BJ14)</f>
        <v>0</v>
      </c>
      <c r="BJ14" s="333">
        <f t="shared" ref="BJ14" si="133">SUM(BF14,BH14)</f>
        <v>0</v>
      </c>
      <c r="BK14" s="259">
        <f>BJ14</f>
        <v>0</v>
      </c>
      <c r="BL14" s="220"/>
      <c r="BM14" s="99">
        <f t="shared" ref="BM14" si="134">IFERROR(BL14/BP14,0)</f>
        <v>0</v>
      </c>
      <c r="BN14" s="221"/>
      <c r="BO14" s="102">
        <f t="shared" ref="BO14" si="135">IF(BP14=0,0,BN14/BP14)</f>
        <v>0</v>
      </c>
      <c r="BP14" s="215">
        <f>SUM(BL14,BN14)</f>
        <v>0</v>
      </c>
      <c r="BQ14" s="291">
        <f>BP14</f>
        <v>0</v>
      </c>
      <c r="BR14" s="129"/>
      <c r="BS14" s="111">
        <f t="shared" ref="BS14" si="136">IFERROR(BR14/BV14,0)</f>
        <v>0</v>
      </c>
      <c r="BT14" s="83"/>
      <c r="BU14" s="130">
        <f t="shared" ref="BU14" si="137">IF(BV14=0,0,BT14/BV14)</f>
        <v>0</v>
      </c>
      <c r="BV14" s="333">
        <f>SUM(BR14,BT14)</f>
        <v>0</v>
      </c>
      <c r="BW14" s="259">
        <f>BV14</f>
        <v>0</v>
      </c>
      <c r="BX14" s="220"/>
      <c r="BY14" s="99">
        <f t="shared" ref="BY14" si="138">IFERROR(BX14/CB14,0)</f>
        <v>0</v>
      </c>
      <c r="BZ14" s="221"/>
      <c r="CA14" s="102">
        <f t="shared" ref="CA14" si="139">IF(CB14=0,0,BZ14/CB14)</f>
        <v>0</v>
      </c>
      <c r="CB14" s="215">
        <f t="shared" ref="CB14" si="140">SUM(BX14,BZ14)</f>
        <v>0</v>
      </c>
      <c r="CC14" s="331">
        <f>CB14</f>
        <v>0</v>
      </c>
      <c r="CD14" s="161">
        <f t="shared" si="40"/>
        <v>4</v>
      </c>
      <c r="CE14" s="162">
        <f t="shared" si="41"/>
        <v>4</v>
      </c>
      <c r="CF14" s="161">
        <f t="shared" si="42"/>
        <v>32</v>
      </c>
      <c r="CG14" s="162">
        <f t="shared" si="43"/>
        <v>32</v>
      </c>
    </row>
    <row r="15" spans="1:85" s="16" customFormat="1" ht="16.5" customHeight="1" thickBot="1" x14ac:dyDescent="0.25">
      <c r="A15" s="451"/>
      <c r="B15" s="429" t="s">
        <v>301</v>
      </c>
      <c r="C15" s="430"/>
      <c r="D15" s="337">
        <f>SUM(D12:D14)</f>
        <v>95</v>
      </c>
      <c r="E15" s="97">
        <f t="shared" si="67"/>
        <v>0.53672316384180796</v>
      </c>
      <c r="F15" s="337">
        <f>SUM(F12:F14)</f>
        <v>82</v>
      </c>
      <c r="G15" s="97">
        <f t="shared" si="107"/>
        <v>0.4632768361581921</v>
      </c>
      <c r="H15" s="337">
        <f>SUM(H12:H14)</f>
        <v>177</v>
      </c>
      <c r="I15" s="392">
        <f>SUM(I12:I14)</f>
        <v>177</v>
      </c>
      <c r="J15" s="337">
        <f>SUM(J12:J14)</f>
        <v>95</v>
      </c>
      <c r="K15" s="105">
        <f>J15/N15</f>
        <v>0.53672316384180796</v>
      </c>
      <c r="L15" s="337">
        <f>SUM(L12:L14)</f>
        <v>82</v>
      </c>
      <c r="M15" s="106">
        <f>L15/N15</f>
        <v>0.4632768361581921</v>
      </c>
      <c r="N15" s="337">
        <f>SUM(N12:N14)</f>
        <v>177</v>
      </c>
      <c r="O15" s="392">
        <f t="shared" ref="O15:R15" si="141">SUM(O12:O14)</f>
        <v>177</v>
      </c>
      <c r="P15" s="337">
        <f t="shared" si="141"/>
        <v>102</v>
      </c>
      <c r="Q15" s="97">
        <f>P15/T15</f>
        <v>0.54255319148936165</v>
      </c>
      <c r="R15" s="337">
        <f t="shared" si="141"/>
        <v>86</v>
      </c>
      <c r="S15" s="97">
        <f>R15/T15</f>
        <v>0.45744680851063829</v>
      </c>
      <c r="T15" s="337">
        <f t="shared" ref="T15" si="142">SUM(T12:T14)</f>
        <v>188</v>
      </c>
      <c r="U15" s="392">
        <f t="shared" ref="U15:V15" si="143">SUM(U12:U14)</f>
        <v>188</v>
      </c>
      <c r="V15" s="337">
        <f t="shared" si="143"/>
        <v>105</v>
      </c>
      <c r="W15" s="97">
        <f>V15/Z15</f>
        <v>0.53846153846153844</v>
      </c>
      <c r="X15" s="337">
        <f t="shared" ref="X15" si="144">SUM(X12:X14)</f>
        <v>90</v>
      </c>
      <c r="Y15" s="97">
        <f>X15/Z15</f>
        <v>0.46153846153846156</v>
      </c>
      <c r="Z15" s="337">
        <f t="shared" ref="Z15" si="145">SUM(Z12:Z14)</f>
        <v>195</v>
      </c>
      <c r="AA15" s="392">
        <f t="shared" ref="AA15" si="146">SUM(AA12:AA14)</f>
        <v>195</v>
      </c>
      <c r="AB15" s="337">
        <f t="shared" ref="AB15:AD15" si="147">SUM(AB12:AB14)</f>
        <v>109</v>
      </c>
      <c r="AC15" s="97">
        <f>AB15/AF15</f>
        <v>0.53960396039603964</v>
      </c>
      <c r="AD15" s="337">
        <f t="shared" si="147"/>
        <v>93</v>
      </c>
      <c r="AE15" s="97">
        <f>AD15/AF15</f>
        <v>0.46039603960396042</v>
      </c>
      <c r="AF15" s="337">
        <f t="shared" ref="AF15" si="148">SUM(AF12:AF14)</f>
        <v>202</v>
      </c>
      <c r="AG15" s="392">
        <f t="shared" ref="AG15" si="149">SUM(AG12:AG14)</f>
        <v>202</v>
      </c>
      <c r="AH15" s="337">
        <f t="shared" ref="AH15" si="150">SUM(AH12:AH14)</f>
        <v>108</v>
      </c>
      <c r="AI15" s="97">
        <f t="shared" ref="AI15" si="151">AH15/AL15</f>
        <v>0.54</v>
      </c>
      <c r="AJ15" s="337">
        <f t="shared" ref="AJ15" si="152">SUM(AJ12:AJ14)</f>
        <v>92</v>
      </c>
      <c r="AK15" s="97">
        <f t="shared" ref="AK15" si="153">AJ15/AL15</f>
        <v>0.46</v>
      </c>
      <c r="AL15" s="337">
        <f t="shared" ref="AL15" si="154">SUM(AL12:AL14)</f>
        <v>200</v>
      </c>
      <c r="AM15" s="392">
        <f t="shared" ref="AM15" si="155">SUM(AM12:AM14)</f>
        <v>200</v>
      </c>
      <c r="AN15" s="337">
        <f t="shared" ref="AN15" si="156">SUM(AN12:AN14)</f>
        <v>108</v>
      </c>
      <c r="AO15" s="97">
        <f t="shared" ref="AO15" si="157">AN15/AR15</f>
        <v>0.54</v>
      </c>
      <c r="AP15" s="337">
        <f t="shared" ref="AP15" si="158">SUM(AP12:AP14)</f>
        <v>92</v>
      </c>
      <c r="AQ15" s="97">
        <f t="shared" ref="AQ15" si="159">AP15/AR15</f>
        <v>0.46</v>
      </c>
      <c r="AR15" s="337">
        <f t="shared" ref="AR15" si="160">SUM(AR12:AR14)</f>
        <v>200</v>
      </c>
      <c r="AS15" s="392">
        <f t="shared" ref="AS15:AV15" si="161">SUM(AS12:AS14)</f>
        <v>200</v>
      </c>
      <c r="AT15" s="337">
        <f t="shared" si="161"/>
        <v>111</v>
      </c>
      <c r="AU15" s="97">
        <f t="shared" ref="AU15" si="162">AT15/AX15</f>
        <v>0.54411764705882348</v>
      </c>
      <c r="AV15" s="337">
        <f t="shared" si="161"/>
        <v>93</v>
      </c>
      <c r="AW15" s="97">
        <f t="shared" ref="AW15" si="163">AV15/AX15</f>
        <v>0.45588235294117646</v>
      </c>
      <c r="AX15" s="337">
        <f t="shared" ref="AX15" si="164">SUM(AX12:AX14)</f>
        <v>204</v>
      </c>
      <c r="AY15" s="392">
        <f t="shared" ref="AY15" si="165">SUM(AY12:AY14)</f>
        <v>204</v>
      </c>
      <c r="AZ15" s="337">
        <f t="shared" ref="AZ15" si="166">SUM(AZ12:AZ14)</f>
        <v>0</v>
      </c>
      <c r="BA15" s="97" t="e">
        <f>AZ15/BD15</f>
        <v>#DIV/0!</v>
      </c>
      <c r="BB15" s="337">
        <f t="shared" ref="BB15" si="167">SUM(BB12:BB14)</f>
        <v>0</v>
      </c>
      <c r="BC15" s="97" t="e">
        <f t="shared" ref="BC15" si="168">BB15/BD15</f>
        <v>#DIV/0!</v>
      </c>
      <c r="BD15" s="337">
        <f t="shared" ref="BD15" si="169">SUM(BD12:BD14)</f>
        <v>0</v>
      </c>
      <c r="BE15" s="392">
        <f t="shared" ref="BE15" si="170">SUM(BE12:BE14)</f>
        <v>0</v>
      </c>
      <c r="BF15" s="337">
        <f t="shared" ref="BF15" si="171">SUM(BF12:BF14)</f>
        <v>0</v>
      </c>
      <c r="BG15" s="97" t="e">
        <f>BF15/BJ15</f>
        <v>#DIV/0!</v>
      </c>
      <c r="BH15" s="337">
        <f t="shared" ref="BH15" si="172">SUM(BH12:BH14)</f>
        <v>0</v>
      </c>
      <c r="BI15" s="97" t="e">
        <f>BH15/BJ15</f>
        <v>#DIV/0!</v>
      </c>
      <c r="BJ15" s="337">
        <f t="shared" ref="BJ15" si="173">SUM(BJ12:BJ14)</f>
        <v>0</v>
      </c>
      <c r="BK15" s="392">
        <f t="shared" ref="BK15" si="174">SUM(BK12:BK14)</f>
        <v>0</v>
      </c>
      <c r="BL15" s="337">
        <f t="shared" ref="BL15" si="175">SUM(BL12:BL14)</f>
        <v>0</v>
      </c>
      <c r="BM15" s="97" t="e">
        <f t="shared" ref="BM15" si="176">BL15/BP15</f>
        <v>#DIV/0!</v>
      </c>
      <c r="BN15" s="337">
        <f t="shared" ref="BN15" si="177">SUM(BN12:BN14)</f>
        <v>0</v>
      </c>
      <c r="BO15" s="97" t="e">
        <f t="shared" ref="BO15" si="178">BN15/BP15</f>
        <v>#DIV/0!</v>
      </c>
      <c r="BP15" s="337">
        <f t="shared" ref="BP15" si="179">SUM(BP12:BP14)</f>
        <v>0</v>
      </c>
      <c r="BQ15" s="392">
        <f t="shared" ref="BQ15" si="180">SUM(BQ12:BQ14)</f>
        <v>0</v>
      </c>
      <c r="BR15" s="337">
        <f t="shared" ref="BR15" si="181">SUM(BR12:BR14)</f>
        <v>0</v>
      </c>
      <c r="BS15" s="97" t="e">
        <f t="shared" ref="BS15" si="182">BR15/BV15</f>
        <v>#DIV/0!</v>
      </c>
      <c r="BT15" s="337">
        <f t="shared" ref="BT15" si="183">SUM(BT12:BT14)</f>
        <v>0</v>
      </c>
      <c r="BU15" s="97" t="e">
        <f t="shared" ref="BU15" si="184">BT15/BV15</f>
        <v>#DIV/0!</v>
      </c>
      <c r="BV15" s="337">
        <f t="shared" ref="BV15" si="185">SUM(BV12:BV14)</f>
        <v>0</v>
      </c>
      <c r="BW15" s="392">
        <f t="shared" ref="BW15" si="186">SUM(BW12:BW14)</f>
        <v>0</v>
      </c>
      <c r="BX15" s="337">
        <f t="shared" ref="BX15" si="187">SUM(BX12:BX14)</f>
        <v>0</v>
      </c>
      <c r="BY15" s="97" t="e">
        <f t="shared" ref="BY15" si="188">BX15/CB15</f>
        <v>#DIV/0!</v>
      </c>
      <c r="BZ15" s="337">
        <f t="shared" ref="BZ15" si="189">SUM(BZ12:BZ14)</f>
        <v>0</v>
      </c>
      <c r="CA15" s="97" t="e">
        <f t="shared" ref="CA15" si="190">BZ15/CB15</f>
        <v>#DIV/0!</v>
      </c>
      <c r="CB15" s="337">
        <f t="shared" ref="CB15" si="191">SUM(CB12:CB14)</f>
        <v>0</v>
      </c>
      <c r="CC15" s="392">
        <f t="shared" ref="CC15" si="192">SUM(CC12:CC14)</f>
        <v>0</v>
      </c>
      <c r="CD15" s="392">
        <f t="shared" ref="CD15" si="193">SUM(CD12:CD14)</f>
        <v>4</v>
      </c>
      <c r="CE15" s="392">
        <f t="shared" ref="CE15" si="194">SUM(CE12:CE14)</f>
        <v>4</v>
      </c>
      <c r="CF15" s="392">
        <f t="shared" ref="CF15" si="195">SUM(CF12:CF14)</f>
        <v>27</v>
      </c>
      <c r="CG15" s="392">
        <f t="shared" ref="CG15" si="196">SUM(CG12:CG14)</f>
        <v>27</v>
      </c>
    </row>
    <row r="16" spans="1:85" s="16" customFormat="1" ht="16.5" customHeight="1" x14ac:dyDescent="0.2">
      <c r="A16" s="450"/>
      <c r="B16" s="3" t="s">
        <v>32</v>
      </c>
      <c r="C16" s="224" t="s">
        <v>31</v>
      </c>
      <c r="D16" s="197">
        <v>5</v>
      </c>
      <c r="E16" s="190">
        <f t="shared" si="18"/>
        <v>0.18518518518518517</v>
      </c>
      <c r="F16" s="200">
        <v>22</v>
      </c>
      <c r="G16" s="191">
        <f t="shared" si="19"/>
        <v>0.81481481481481477</v>
      </c>
      <c r="H16" s="225">
        <f t="shared" si="20"/>
        <v>27</v>
      </c>
      <c r="I16" s="242">
        <f>H16*0.32</f>
        <v>8.64</v>
      </c>
      <c r="J16" s="173">
        <v>5</v>
      </c>
      <c r="K16" s="143">
        <f t="shared" ref="K16:K30" si="197">IFERROR(J16/N16,0)</f>
        <v>0.18518518518518517</v>
      </c>
      <c r="L16" s="175">
        <v>22</v>
      </c>
      <c r="M16" s="226">
        <f t="shared" ref="M16:M30" si="198">IFERROR(L16/N16,0)</f>
        <v>0.81481481481481477</v>
      </c>
      <c r="N16" s="332">
        <f>SUM(J16,L16)</f>
        <v>27</v>
      </c>
      <c r="O16" s="242">
        <f>N16*0.32</f>
        <v>8.64</v>
      </c>
      <c r="P16" s="197">
        <v>5</v>
      </c>
      <c r="Q16" s="190">
        <f t="shared" ref="Q16:Q30" si="199">IFERROR(P16/T16,0)</f>
        <v>0.18518518518518517</v>
      </c>
      <c r="R16" s="200">
        <v>22</v>
      </c>
      <c r="S16" s="191">
        <f t="shared" ref="S16:S30" si="200">IFERROR(R16/T16,0)</f>
        <v>0.81481481481481477</v>
      </c>
      <c r="T16" s="225">
        <f>SUM(P16,R16)</f>
        <v>27</v>
      </c>
      <c r="U16" s="242">
        <f>T16*0.32</f>
        <v>8.64</v>
      </c>
      <c r="V16" s="228">
        <v>5</v>
      </c>
      <c r="W16" s="190">
        <f t="shared" ref="W16:W30" si="201">IFERROR(V16/Z16,0)</f>
        <v>0.18518518518518517</v>
      </c>
      <c r="X16" s="229">
        <v>22</v>
      </c>
      <c r="Y16" s="191">
        <f t="shared" ref="Y16:Y30" si="202">IFERROR(X16/Z16,0)</f>
        <v>0.81481481481481477</v>
      </c>
      <c r="Z16" s="332">
        <f>SUM(V16,X16)</f>
        <v>27</v>
      </c>
      <c r="AA16" s="242">
        <f>Z16*0.32</f>
        <v>8.64</v>
      </c>
      <c r="AB16" s="232">
        <v>5</v>
      </c>
      <c r="AC16" s="143">
        <f t="shared" ref="AC16:AC30" si="203">IFERROR(AB16/AF16,0)</f>
        <v>0.18518518518518517</v>
      </c>
      <c r="AD16" s="233">
        <v>22</v>
      </c>
      <c r="AE16" s="226">
        <f t="shared" ref="AE16:AE30" si="204">IFERROR(AD16/AF16,0)</f>
        <v>0.81481481481481477</v>
      </c>
      <c r="AF16" s="225">
        <f>SUM(AB16,AD16)</f>
        <v>27</v>
      </c>
      <c r="AG16" s="242">
        <f>AF16*0.32</f>
        <v>8.64</v>
      </c>
      <c r="AH16" s="261">
        <v>5</v>
      </c>
      <c r="AI16" s="143">
        <f t="shared" ref="AI16:AI30" si="205">IFERROR(AH16/AL16,0)</f>
        <v>0.18518518518518517</v>
      </c>
      <c r="AJ16" s="175">
        <v>22</v>
      </c>
      <c r="AK16" s="226">
        <f t="shared" ref="AK16:AK30" si="206">IFERROR(AJ16/AL16,0)</f>
        <v>0.81481481481481477</v>
      </c>
      <c r="AL16" s="332">
        <f>SUM(AH16,AJ16)</f>
        <v>27</v>
      </c>
      <c r="AM16" s="262">
        <f>AL16*0.32</f>
        <v>8.64</v>
      </c>
      <c r="AN16" s="232">
        <v>5</v>
      </c>
      <c r="AO16" s="143">
        <f t="shared" ref="AO16:AO30" si="207">IFERROR(AN16/AR16,0)</f>
        <v>0.18518518518518517</v>
      </c>
      <c r="AP16" s="233">
        <v>22</v>
      </c>
      <c r="AQ16" s="226">
        <f t="shared" ref="AQ16:AQ30" si="208">IFERROR(AP16/AR16,0)</f>
        <v>0.81481481481481477</v>
      </c>
      <c r="AR16" s="225">
        <f>SUM(AN16,AP16)</f>
        <v>27</v>
      </c>
      <c r="AS16" s="290">
        <f>AR16*0.32</f>
        <v>8.64</v>
      </c>
      <c r="AT16" s="228">
        <v>5</v>
      </c>
      <c r="AU16" s="190">
        <f t="shared" ref="AU16:AU30" si="209">IFERROR(AT16/AX16,0)</f>
        <v>0.18518518518518517</v>
      </c>
      <c r="AV16" s="229">
        <v>22</v>
      </c>
      <c r="AW16" s="191">
        <f t="shared" ref="AW16:AW30" si="210">IF(AX16=0,0,AV16/AX16)</f>
        <v>0.81481481481481477</v>
      </c>
      <c r="AX16" s="332">
        <f>SUM(AT16,AV16)</f>
        <v>27</v>
      </c>
      <c r="AY16" s="262">
        <f>AX16*0.32</f>
        <v>8.64</v>
      </c>
      <c r="AZ16" s="232"/>
      <c r="BA16" s="143">
        <f t="shared" ref="BA16:BA30" si="211">IFERROR(AZ16/BD16,0)</f>
        <v>0</v>
      </c>
      <c r="BB16" s="233"/>
      <c r="BC16" s="226">
        <f t="shared" ref="BC16:BC30" si="212">IF(BD16=0,0,BB16/BD16)</f>
        <v>0</v>
      </c>
      <c r="BD16" s="225">
        <f>SUM(AZ16,BB16)</f>
        <v>0</v>
      </c>
      <c r="BE16" s="293">
        <f>BD16*0.32</f>
        <v>0</v>
      </c>
      <c r="BF16" s="228"/>
      <c r="BG16" s="190">
        <f t="shared" ref="BG16:BG30" si="213">IFERROR(BF16/BJ16,0)</f>
        <v>0</v>
      </c>
      <c r="BH16" s="229"/>
      <c r="BI16" s="191">
        <f t="shared" ref="BI16:BI30" si="214">IF(BJ16=0,0,BH16/BJ16)</f>
        <v>0</v>
      </c>
      <c r="BJ16" s="332">
        <f>SUM(BF16,BH16)</f>
        <v>0</v>
      </c>
      <c r="BK16" s="262">
        <f>BJ16*0.32</f>
        <v>0</v>
      </c>
      <c r="BL16" s="232"/>
      <c r="BM16" s="143">
        <f t="shared" ref="BM16:BM30" si="215">IFERROR(BL16/BP16,0)</f>
        <v>0</v>
      </c>
      <c r="BN16" s="233"/>
      <c r="BO16" s="226">
        <f t="shared" ref="BO16:BO30" si="216">IF(BP16=0,0,BN16/BP16)</f>
        <v>0</v>
      </c>
      <c r="BP16" s="225">
        <f>SUM(BL16,BN16)</f>
        <v>0</v>
      </c>
      <c r="BQ16" s="290">
        <f>BP16*0.32</f>
        <v>0</v>
      </c>
      <c r="BR16" s="228"/>
      <c r="BS16" s="190">
        <f t="shared" ref="BS16:BS30" si="217">IFERROR(BR16/BV16,0)</f>
        <v>0</v>
      </c>
      <c r="BT16" s="229"/>
      <c r="BU16" s="191">
        <f t="shared" ref="BU16:BU30" si="218">IF(BV16=0,0,BT16/BV16)</f>
        <v>0</v>
      </c>
      <c r="BV16" s="332">
        <f>SUM(BR16,BT16)</f>
        <v>0</v>
      </c>
      <c r="BW16" s="262">
        <f>BV16*0.32</f>
        <v>0</v>
      </c>
      <c r="BX16" s="232"/>
      <c r="BY16" s="143">
        <f t="shared" ref="BY16:BY30" si="219">IFERROR(BX16/CB16,0)</f>
        <v>0</v>
      </c>
      <c r="BZ16" s="233"/>
      <c r="CA16" s="226">
        <f t="shared" ref="CA16:CA30" si="220">IF(CB16=0,0,BZ16/CB16)</f>
        <v>0</v>
      </c>
      <c r="CB16" s="225">
        <f>SUM(BX16,BZ16)</f>
        <v>0</v>
      </c>
      <c r="CC16" s="290">
        <f>CB16*0.32</f>
        <v>0</v>
      </c>
      <c r="CD16" s="327">
        <f t="shared" si="40"/>
        <v>0</v>
      </c>
      <c r="CE16" s="328">
        <f t="shared" si="41"/>
        <v>0</v>
      </c>
      <c r="CF16" s="327">
        <f t="shared" si="42"/>
        <v>0</v>
      </c>
      <c r="CG16" s="328">
        <f t="shared" si="43"/>
        <v>0</v>
      </c>
    </row>
    <row r="17" spans="1:85" s="16" customFormat="1" ht="16.5" customHeight="1" x14ac:dyDescent="0.2">
      <c r="A17" s="450"/>
      <c r="B17" s="5" t="s">
        <v>32</v>
      </c>
      <c r="C17" s="92" t="s">
        <v>33</v>
      </c>
      <c r="D17" s="198">
        <v>3</v>
      </c>
      <c r="E17" s="111">
        <f t="shared" si="18"/>
        <v>0.10714285714285714</v>
      </c>
      <c r="F17" s="201">
        <v>25</v>
      </c>
      <c r="G17" s="130">
        <f t="shared" si="19"/>
        <v>0.8928571428571429</v>
      </c>
      <c r="H17" s="215">
        <f t="shared" si="20"/>
        <v>28</v>
      </c>
      <c r="I17" s="243">
        <f>H17*0.27</f>
        <v>7.5600000000000005</v>
      </c>
      <c r="J17" s="66">
        <v>3</v>
      </c>
      <c r="K17" s="99">
        <f t="shared" si="197"/>
        <v>0.10714285714285714</v>
      </c>
      <c r="L17" s="65">
        <v>25</v>
      </c>
      <c r="M17" s="102">
        <f t="shared" si="198"/>
        <v>0.8928571428571429</v>
      </c>
      <c r="N17" s="333">
        <f t="shared" ref="N17:N30" si="221">SUM(J17,L17)</f>
        <v>28</v>
      </c>
      <c r="O17" s="243">
        <f>N17*0.27</f>
        <v>7.5600000000000005</v>
      </c>
      <c r="P17" s="198">
        <v>3</v>
      </c>
      <c r="Q17" s="111">
        <f t="shared" si="199"/>
        <v>0.10714285714285714</v>
      </c>
      <c r="R17" s="201">
        <v>25</v>
      </c>
      <c r="S17" s="130">
        <f t="shared" si="200"/>
        <v>0.8928571428571429</v>
      </c>
      <c r="T17" s="215">
        <f t="shared" ref="T17:T30" si="222">SUM(P17,R17)</f>
        <v>28</v>
      </c>
      <c r="U17" s="243">
        <f>T17*0.27</f>
        <v>7.5600000000000005</v>
      </c>
      <c r="V17" s="129">
        <v>3</v>
      </c>
      <c r="W17" s="111">
        <f t="shared" si="201"/>
        <v>0.10714285714285714</v>
      </c>
      <c r="X17" s="83">
        <v>25</v>
      </c>
      <c r="Y17" s="130">
        <f t="shared" si="202"/>
        <v>0.8928571428571429</v>
      </c>
      <c r="Z17" s="332">
        <f t="shared" ref="Z17:Z30" si="223">SUM(V17,X17)</f>
        <v>28</v>
      </c>
      <c r="AA17" s="243">
        <f>Z17*0.27</f>
        <v>7.5600000000000005</v>
      </c>
      <c r="AB17" s="220">
        <v>3</v>
      </c>
      <c r="AC17" s="99">
        <f t="shared" si="203"/>
        <v>0.10714285714285714</v>
      </c>
      <c r="AD17" s="221">
        <v>25</v>
      </c>
      <c r="AE17" s="102">
        <f t="shared" si="204"/>
        <v>0.8928571428571429</v>
      </c>
      <c r="AF17" s="225">
        <f t="shared" ref="AF17:AF30" si="224">SUM(AB17,AD17)</f>
        <v>28</v>
      </c>
      <c r="AG17" s="243">
        <f>AF17*0.27</f>
        <v>7.5600000000000005</v>
      </c>
      <c r="AH17" s="131">
        <v>3</v>
      </c>
      <c r="AI17" s="99">
        <f t="shared" si="205"/>
        <v>0.10714285714285714</v>
      </c>
      <c r="AJ17" s="65">
        <v>25</v>
      </c>
      <c r="AK17" s="102">
        <f t="shared" si="206"/>
        <v>0.8928571428571429</v>
      </c>
      <c r="AL17" s="332">
        <f t="shared" ref="AL17:AL30" si="225">SUM(AH17,AJ17)</f>
        <v>28</v>
      </c>
      <c r="AM17" s="259">
        <f>AL17*0.27</f>
        <v>7.5600000000000005</v>
      </c>
      <c r="AN17" s="220">
        <v>3</v>
      </c>
      <c r="AO17" s="99">
        <f t="shared" si="207"/>
        <v>0.10714285714285714</v>
      </c>
      <c r="AP17" s="221">
        <v>25</v>
      </c>
      <c r="AQ17" s="102">
        <f t="shared" si="208"/>
        <v>0.8928571428571429</v>
      </c>
      <c r="AR17" s="225">
        <f t="shared" ref="AR17:AR30" si="226">SUM(AN17,AP17)</f>
        <v>28</v>
      </c>
      <c r="AS17" s="41">
        <f>AR17*0.27</f>
        <v>7.5600000000000005</v>
      </c>
      <c r="AT17" s="129">
        <v>3</v>
      </c>
      <c r="AU17" s="111">
        <f t="shared" si="209"/>
        <v>0.10714285714285714</v>
      </c>
      <c r="AV17" s="83">
        <v>25</v>
      </c>
      <c r="AW17" s="130">
        <f t="shared" si="210"/>
        <v>0.8928571428571429</v>
      </c>
      <c r="AX17" s="333">
        <f t="shared" ref="AX17:AX30" si="227">SUM(AT17,AV17)</f>
        <v>28</v>
      </c>
      <c r="AY17" s="259">
        <f>AX17*0.27</f>
        <v>7.5600000000000005</v>
      </c>
      <c r="AZ17" s="220"/>
      <c r="BA17" s="99">
        <f t="shared" si="211"/>
        <v>0</v>
      </c>
      <c r="BB17" s="221"/>
      <c r="BC17" s="102">
        <f t="shared" si="212"/>
        <v>0</v>
      </c>
      <c r="BD17" s="225">
        <f t="shared" ref="BD17:BD30" si="228">SUM(AZ17,BB17)</f>
        <v>0</v>
      </c>
      <c r="BE17" s="89">
        <f>BD17*0.27</f>
        <v>0</v>
      </c>
      <c r="BF17" s="129"/>
      <c r="BG17" s="111">
        <f t="shared" si="213"/>
        <v>0</v>
      </c>
      <c r="BH17" s="83"/>
      <c r="BI17" s="130">
        <f t="shared" si="214"/>
        <v>0</v>
      </c>
      <c r="BJ17" s="333">
        <f t="shared" ref="BJ17:BJ30" si="229">SUM(BF17,BH17)</f>
        <v>0</v>
      </c>
      <c r="BK17" s="259">
        <f>BJ17*0.27</f>
        <v>0</v>
      </c>
      <c r="BL17" s="220"/>
      <c r="BM17" s="99">
        <f t="shared" si="215"/>
        <v>0</v>
      </c>
      <c r="BN17" s="221"/>
      <c r="BO17" s="102">
        <f t="shared" si="216"/>
        <v>0</v>
      </c>
      <c r="BP17" s="225">
        <f t="shared" ref="BP17:BP30" si="230">SUM(BL17,BN17)</f>
        <v>0</v>
      </c>
      <c r="BQ17" s="41">
        <f>BP17*0.27</f>
        <v>0</v>
      </c>
      <c r="BR17" s="129"/>
      <c r="BS17" s="111">
        <f t="shared" si="217"/>
        <v>0</v>
      </c>
      <c r="BT17" s="83"/>
      <c r="BU17" s="130">
        <f t="shared" si="218"/>
        <v>0</v>
      </c>
      <c r="BV17" s="333">
        <f t="shared" ref="BV17:BV30" si="231">SUM(BR17,BT17)</f>
        <v>0</v>
      </c>
      <c r="BW17" s="259">
        <f>BV17*0.27</f>
        <v>0</v>
      </c>
      <c r="BX17" s="220"/>
      <c r="BY17" s="99">
        <f t="shared" si="219"/>
        <v>0</v>
      </c>
      <c r="BZ17" s="221"/>
      <c r="CA17" s="102">
        <f t="shared" si="220"/>
        <v>0</v>
      </c>
      <c r="CB17" s="225">
        <f t="shared" ref="CB17:CB30" si="232">SUM(BX17,BZ17)</f>
        <v>0</v>
      </c>
      <c r="CC17" s="41">
        <f>CB17*0.27</f>
        <v>0</v>
      </c>
      <c r="CD17" s="161">
        <f t="shared" si="40"/>
        <v>0</v>
      </c>
      <c r="CE17" s="162">
        <f t="shared" si="41"/>
        <v>0</v>
      </c>
      <c r="CF17" s="161">
        <f t="shared" si="42"/>
        <v>0</v>
      </c>
      <c r="CG17" s="162">
        <f t="shared" si="43"/>
        <v>0</v>
      </c>
    </row>
    <row r="18" spans="1:85" s="16" customFormat="1" ht="16.5" customHeight="1" x14ac:dyDescent="0.2">
      <c r="A18" s="450"/>
      <c r="B18" s="5" t="s">
        <v>32</v>
      </c>
      <c r="C18" s="92" t="s">
        <v>34</v>
      </c>
      <c r="D18" s="198">
        <v>7</v>
      </c>
      <c r="E18" s="111">
        <f t="shared" si="18"/>
        <v>0.1891891891891892</v>
      </c>
      <c r="F18" s="201">
        <v>30</v>
      </c>
      <c r="G18" s="130">
        <f t="shared" si="19"/>
        <v>0.81081081081081086</v>
      </c>
      <c r="H18" s="215">
        <f t="shared" si="20"/>
        <v>37</v>
      </c>
      <c r="I18" s="243">
        <f>H18*0.22</f>
        <v>8.14</v>
      </c>
      <c r="J18" s="66">
        <v>7</v>
      </c>
      <c r="K18" s="99">
        <f t="shared" si="197"/>
        <v>0.1891891891891892</v>
      </c>
      <c r="L18" s="65">
        <v>30</v>
      </c>
      <c r="M18" s="102">
        <f t="shared" si="198"/>
        <v>0.81081081081081086</v>
      </c>
      <c r="N18" s="333">
        <f t="shared" si="221"/>
        <v>37</v>
      </c>
      <c r="O18" s="243">
        <f>N18*0.22</f>
        <v>8.14</v>
      </c>
      <c r="P18" s="198">
        <v>7</v>
      </c>
      <c r="Q18" s="111">
        <f t="shared" si="199"/>
        <v>0.1891891891891892</v>
      </c>
      <c r="R18" s="201">
        <v>30</v>
      </c>
      <c r="S18" s="130">
        <f t="shared" si="200"/>
        <v>0.81081081081081086</v>
      </c>
      <c r="T18" s="215">
        <f t="shared" si="222"/>
        <v>37</v>
      </c>
      <c r="U18" s="243">
        <f>T18*0.22</f>
        <v>8.14</v>
      </c>
      <c r="V18" s="129">
        <v>7</v>
      </c>
      <c r="W18" s="111">
        <f t="shared" si="201"/>
        <v>0.1891891891891892</v>
      </c>
      <c r="X18" s="83">
        <v>30</v>
      </c>
      <c r="Y18" s="130">
        <f t="shared" si="202"/>
        <v>0.81081081081081086</v>
      </c>
      <c r="Z18" s="332">
        <f t="shared" si="223"/>
        <v>37</v>
      </c>
      <c r="AA18" s="243">
        <f>Z18*0.22</f>
        <v>8.14</v>
      </c>
      <c r="AB18" s="220">
        <v>7</v>
      </c>
      <c r="AC18" s="99">
        <f t="shared" si="203"/>
        <v>0.1891891891891892</v>
      </c>
      <c r="AD18" s="221">
        <v>30</v>
      </c>
      <c r="AE18" s="102">
        <f t="shared" si="204"/>
        <v>0.81081081081081086</v>
      </c>
      <c r="AF18" s="225">
        <f t="shared" si="224"/>
        <v>37</v>
      </c>
      <c r="AG18" s="243">
        <f>AF18*0.22</f>
        <v>8.14</v>
      </c>
      <c r="AH18" s="131">
        <v>7</v>
      </c>
      <c r="AI18" s="99">
        <f t="shared" si="205"/>
        <v>0.1891891891891892</v>
      </c>
      <c r="AJ18" s="65">
        <v>30</v>
      </c>
      <c r="AK18" s="102">
        <f t="shared" si="206"/>
        <v>0.81081081081081086</v>
      </c>
      <c r="AL18" s="332">
        <f t="shared" si="225"/>
        <v>37</v>
      </c>
      <c r="AM18" s="259">
        <f>AL18*0.22</f>
        <v>8.14</v>
      </c>
      <c r="AN18" s="220">
        <v>7</v>
      </c>
      <c r="AO18" s="99">
        <f t="shared" si="207"/>
        <v>0.1891891891891892</v>
      </c>
      <c r="AP18" s="221">
        <v>30</v>
      </c>
      <c r="AQ18" s="102">
        <f t="shared" si="208"/>
        <v>0.81081081081081086</v>
      </c>
      <c r="AR18" s="225">
        <f t="shared" si="226"/>
        <v>37</v>
      </c>
      <c r="AS18" s="41">
        <f>AR18*0.22</f>
        <v>8.14</v>
      </c>
      <c r="AT18" s="129">
        <v>7</v>
      </c>
      <c r="AU18" s="111">
        <f t="shared" si="209"/>
        <v>0.1891891891891892</v>
      </c>
      <c r="AV18" s="83">
        <v>30</v>
      </c>
      <c r="AW18" s="130">
        <f t="shared" si="210"/>
        <v>0.81081081081081086</v>
      </c>
      <c r="AX18" s="333">
        <f t="shared" si="227"/>
        <v>37</v>
      </c>
      <c r="AY18" s="259">
        <f>AX18*0.22</f>
        <v>8.14</v>
      </c>
      <c r="AZ18" s="220"/>
      <c r="BA18" s="99">
        <f t="shared" si="211"/>
        <v>0</v>
      </c>
      <c r="BB18" s="221"/>
      <c r="BC18" s="102">
        <f t="shared" si="212"/>
        <v>0</v>
      </c>
      <c r="BD18" s="225">
        <f t="shared" si="228"/>
        <v>0</v>
      </c>
      <c r="BE18" s="89">
        <f>BD18*0.22</f>
        <v>0</v>
      </c>
      <c r="BF18" s="129"/>
      <c r="BG18" s="111">
        <f t="shared" si="213"/>
        <v>0</v>
      </c>
      <c r="BH18" s="83"/>
      <c r="BI18" s="130">
        <f t="shared" si="214"/>
        <v>0</v>
      </c>
      <c r="BJ18" s="333">
        <f t="shared" si="229"/>
        <v>0</v>
      </c>
      <c r="BK18" s="259">
        <f>BJ18*0.22</f>
        <v>0</v>
      </c>
      <c r="BL18" s="220"/>
      <c r="BM18" s="99">
        <f t="shared" si="215"/>
        <v>0</v>
      </c>
      <c r="BN18" s="221"/>
      <c r="BO18" s="102">
        <f t="shared" si="216"/>
        <v>0</v>
      </c>
      <c r="BP18" s="225">
        <f t="shared" si="230"/>
        <v>0</v>
      </c>
      <c r="BQ18" s="41">
        <f>BP18*0.22</f>
        <v>0</v>
      </c>
      <c r="BR18" s="129"/>
      <c r="BS18" s="111">
        <f t="shared" si="217"/>
        <v>0</v>
      </c>
      <c r="BT18" s="83"/>
      <c r="BU18" s="130">
        <f t="shared" si="218"/>
        <v>0</v>
      </c>
      <c r="BV18" s="333">
        <f t="shared" si="231"/>
        <v>0</v>
      </c>
      <c r="BW18" s="259">
        <f>BV18*0.22</f>
        <v>0</v>
      </c>
      <c r="BX18" s="220"/>
      <c r="BY18" s="99">
        <f t="shared" si="219"/>
        <v>0</v>
      </c>
      <c r="BZ18" s="221"/>
      <c r="CA18" s="102">
        <f t="shared" si="220"/>
        <v>0</v>
      </c>
      <c r="CB18" s="225">
        <f t="shared" si="232"/>
        <v>0</v>
      </c>
      <c r="CC18" s="41">
        <f>CB18*0.22</f>
        <v>0</v>
      </c>
      <c r="CD18" s="161">
        <f t="shared" si="40"/>
        <v>0</v>
      </c>
      <c r="CE18" s="162">
        <f t="shared" si="41"/>
        <v>0</v>
      </c>
      <c r="CF18" s="161">
        <f t="shared" si="42"/>
        <v>0</v>
      </c>
      <c r="CG18" s="162">
        <f t="shared" si="43"/>
        <v>0</v>
      </c>
    </row>
    <row r="19" spans="1:85" s="16" customFormat="1" ht="16.5" customHeight="1" x14ac:dyDescent="0.2">
      <c r="A19" s="450"/>
      <c r="B19" s="5" t="s">
        <v>32</v>
      </c>
      <c r="C19" s="92" t="s">
        <v>35</v>
      </c>
      <c r="D19" s="198">
        <v>7</v>
      </c>
      <c r="E19" s="111">
        <f t="shared" si="18"/>
        <v>0.26923076923076922</v>
      </c>
      <c r="F19" s="201">
        <v>19</v>
      </c>
      <c r="G19" s="130">
        <f t="shared" si="19"/>
        <v>0.73076923076923073</v>
      </c>
      <c r="H19" s="215">
        <f t="shared" si="20"/>
        <v>26</v>
      </c>
      <c r="I19" s="243">
        <f>H19*0.16</f>
        <v>4.16</v>
      </c>
      <c r="J19" s="66">
        <v>7</v>
      </c>
      <c r="K19" s="99">
        <f t="shared" si="197"/>
        <v>0.26923076923076922</v>
      </c>
      <c r="L19" s="65">
        <v>19</v>
      </c>
      <c r="M19" s="102">
        <f t="shared" si="198"/>
        <v>0.73076923076923073</v>
      </c>
      <c r="N19" s="333">
        <f t="shared" si="221"/>
        <v>26</v>
      </c>
      <c r="O19" s="243">
        <f>N19*0.16</f>
        <v>4.16</v>
      </c>
      <c r="P19" s="198">
        <v>7</v>
      </c>
      <c r="Q19" s="111">
        <f t="shared" si="199"/>
        <v>0.2413793103448276</v>
      </c>
      <c r="R19" s="201">
        <v>22</v>
      </c>
      <c r="S19" s="130">
        <f t="shared" si="200"/>
        <v>0.75862068965517238</v>
      </c>
      <c r="T19" s="215">
        <f t="shared" si="222"/>
        <v>29</v>
      </c>
      <c r="U19" s="243">
        <f>T19*0.16</f>
        <v>4.6399999999999997</v>
      </c>
      <c r="V19" s="129">
        <v>7</v>
      </c>
      <c r="W19" s="111">
        <f t="shared" si="201"/>
        <v>0.2413793103448276</v>
      </c>
      <c r="X19" s="83">
        <v>22</v>
      </c>
      <c r="Y19" s="130">
        <f t="shared" si="202"/>
        <v>0.75862068965517238</v>
      </c>
      <c r="Z19" s="332">
        <f t="shared" si="223"/>
        <v>29</v>
      </c>
      <c r="AA19" s="243">
        <f>Z19*0.16</f>
        <v>4.6399999999999997</v>
      </c>
      <c r="AB19" s="220">
        <v>7</v>
      </c>
      <c r="AC19" s="99">
        <f t="shared" si="203"/>
        <v>0.2413793103448276</v>
      </c>
      <c r="AD19" s="221">
        <v>22</v>
      </c>
      <c r="AE19" s="102">
        <f t="shared" si="204"/>
        <v>0.75862068965517238</v>
      </c>
      <c r="AF19" s="225">
        <f t="shared" si="224"/>
        <v>29</v>
      </c>
      <c r="AG19" s="243">
        <f>AF19*0.16</f>
        <v>4.6399999999999997</v>
      </c>
      <c r="AH19" s="131">
        <v>7</v>
      </c>
      <c r="AI19" s="99">
        <f t="shared" si="205"/>
        <v>0.2413793103448276</v>
      </c>
      <c r="AJ19" s="65">
        <v>22</v>
      </c>
      <c r="AK19" s="102">
        <f t="shared" si="206"/>
        <v>0.75862068965517238</v>
      </c>
      <c r="AL19" s="332">
        <f t="shared" si="225"/>
        <v>29</v>
      </c>
      <c r="AM19" s="259">
        <f>AL19*0.16</f>
        <v>4.6399999999999997</v>
      </c>
      <c r="AN19" s="220">
        <v>7</v>
      </c>
      <c r="AO19" s="99">
        <f t="shared" si="207"/>
        <v>0.2413793103448276</v>
      </c>
      <c r="AP19" s="221">
        <v>22</v>
      </c>
      <c r="AQ19" s="102">
        <f t="shared" si="208"/>
        <v>0.75862068965517238</v>
      </c>
      <c r="AR19" s="225">
        <f t="shared" si="226"/>
        <v>29</v>
      </c>
      <c r="AS19" s="41">
        <f>AR19*0.16</f>
        <v>4.6399999999999997</v>
      </c>
      <c r="AT19" s="129">
        <v>7</v>
      </c>
      <c r="AU19" s="111">
        <f t="shared" si="209"/>
        <v>0.2413793103448276</v>
      </c>
      <c r="AV19" s="83">
        <v>22</v>
      </c>
      <c r="AW19" s="130">
        <f t="shared" si="210"/>
        <v>0.75862068965517238</v>
      </c>
      <c r="AX19" s="333">
        <f t="shared" si="227"/>
        <v>29</v>
      </c>
      <c r="AY19" s="259">
        <f>AX19*0.16</f>
        <v>4.6399999999999997</v>
      </c>
      <c r="AZ19" s="220"/>
      <c r="BA19" s="99">
        <f t="shared" si="211"/>
        <v>0</v>
      </c>
      <c r="BB19" s="221"/>
      <c r="BC19" s="102">
        <f t="shared" si="212"/>
        <v>0</v>
      </c>
      <c r="BD19" s="225">
        <f t="shared" si="228"/>
        <v>0</v>
      </c>
      <c r="BE19" s="89">
        <f>BD19*0.16</f>
        <v>0</v>
      </c>
      <c r="BF19" s="129"/>
      <c r="BG19" s="111">
        <f t="shared" si="213"/>
        <v>0</v>
      </c>
      <c r="BH19" s="83"/>
      <c r="BI19" s="130">
        <f t="shared" si="214"/>
        <v>0</v>
      </c>
      <c r="BJ19" s="333">
        <f t="shared" si="229"/>
        <v>0</v>
      </c>
      <c r="BK19" s="259">
        <f>BJ19*0.16</f>
        <v>0</v>
      </c>
      <c r="BL19" s="220"/>
      <c r="BM19" s="99">
        <f t="shared" si="215"/>
        <v>0</v>
      </c>
      <c r="BN19" s="221"/>
      <c r="BO19" s="102">
        <f t="shared" si="216"/>
        <v>0</v>
      </c>
      <c r="BP19" s="225">
        <f t="shared" si="230"/>
        <v>0</v>
      </c>
      <c r="BQ19" s="41">
        <f>BP19*0.16</f>
        <v>0</v>
      </c>
      <c r="BR19" s="129"/>
      <c r="BS19" s="111">
        <f t="shared" si="217"/>
        <v>0</v>
      </c>
      <c r="BT19" s="83"/>
      <c r="BU19" s="130">
        <f t="shared" si="218"/>
        <v>0</v>
      </c>
      <c r="BV19" s="333">
        <f t="shared" si="231"/>
        <v>0</v>
      </c>
      <c r="BW19" s="259">
        <f>BV19*0.16</f>
        <v>0</v>
      </c>
      <c r="BX19" s="220"/>
      <c r="BY19" s="99">
        <f t="shared" si="219"/>
        <v>0</v>
      </c>
      <c r="BZ19" s="221"/>
      <c r="CA19" s="102">
        <f t="shared" si="220"/>
        <v>0</v>
      </c>
      <c r="CB19" s="225">
        <f t="shared" si="232"/>
        <v>0</v>
      </c>
      <c r="CC19" s="41">
        <f>CB19*0.16</f>
        <v>0</v>
      </c>
      <c r="CD19" s="161">
        <f t="shared" si="40"/>
        <v>0</v>
      </c>
      <c r="CE19" s="162">
        <f t="shared" si="41"/>
        <v>0</v>
      </c>
      <c r="CF19" s="161">
        <f t="shared" si="42"/>
        <v>3</v>
      </c>
      <c r="CG19" s="162">
        <f t="shared" si="43"/>
        <v>0.47999999999999954</v>
      </c>
    </row>
    <row r="20" spans="1:85" s="16" customFormat="1" ht="16.5" customHeight="1" x14ac:dyDescent="0.2">
      <c r="A20" s="450"/>
      <c r="B20" s="5" t="s">
        <v>32</v>
      </c>
      <c r="C20" s="92" t="s">
        <v>133</v>
      </c>
      <c r="D20" s="198">
        <v>0</v>
      </c>
      <c r="E20" s="111">
        <f t="shared" si="18"/>
        <v>0</v>
      </c>
      <c r="F20" s="201">
        <v>0</v>
      </c>
      <c r="G20" s="130">
        <f t="shared" si="19"/>
        <v>0</v>
      </c>
      <c r="H20" s="215">
        <f t="shared" si="20"/>
        <v>0</v>
      </c>
      <c r="I20" s="243">
        <f>H20*0.11</f>
        <v>0</v>
      </c>
      <c r="J20" s="66">
        <v>0</v>
      </c>
      <c r="K20" s="99">
        <f t="shared" si="197"/>
        <v>0</v>
      </c>
      <c r="L20" s="65">
        <v>0</v>
      </c>
      <c r="M20" s="102">
        <f t="shared" si="198"/>
        <v>0</v>
      </c>
      <c r="N20" s="333">
        <f t="shared" si="221"/>
        <v>0</v>
      </c>
      <c r="O20" s="243">
        <f>N20*0.11</f>
        <v>0</v>
      </c>
      <c r="P20" s="198">
        <v>0</v>
      </c>
      <c r="Q20" s="111">
        <f t="shared" si="199"/>
        <v>0</v>
      </c>
      <c r="R20" s="201">
        <v>0</v>
      </c>
      <c r="S20" s="130">
        <f t="shared" si="200"/>
        <v>0</v>
      </c>
      <c r="T20" s="215">
        <f t="shared" si="222"/>
        <v>0</v>
      </c>
      <c r="U20" s="243">
        <f>T20*0.11</f>
        <v>0</v>
      </c>
      <c r="V20" s="129">
        <v>0</v>
      </c>
      <c r="W20" s="111">
        <f t="shared" si="201"/>
        <v>0</v>
      </c>
      <c r="X20" s="83">
        <v>0</v>
      </c>
      <c r="Y20" s="130">
        <f t="shared" si="202"/>
        <v>0</v>
      </c>
      <c r="Z20" s="332">
        <f t="shared" si="223"/>
        <v>0</v>
      </c>
      <c r="AA20" s="243">
        <f>Z20*0.11</f>
        <v>0</v>
      </c>
      <c r="AB20" s="220">
        <v>0</v>
      </c>
      <c r="AC20" s="99">
        <f t="shared" si="203"/>
        <v>0</v>
      </c>
      <c r="AD20" s="221">
        <v>0</v>
      </c>
      <c r="AE20" s="102">
        <f t="shared" si="204"/>
        <v>0</v>
      </c>
      <c r="AF20" s="225">
        <f t="shared" si="224"/>
        <v>0</v>
      </c>
      <c r="AG20" s="243">
        <f>AF20*0.11</f>
        <v>0</v>
      </c>
      <c r="AH20" s="131">
        <v>0</v>
      </c>
      <c r="AI20" s="99">
        <f t="shared" si="205"/>
        <v>0</v>
      </c>
      <c r="AJ20" s="65">
        <v>0</v>
      </c>
      <c r="AK20" s="102">
        <f t="shared" si="206"/>
        <v>0</v>
      </c>
      <c r="AL20" s="332">
        <f t="shared" si="225"/>
        <v>0</v>
      </c>
      <c r="AM20" s="259">
        <f>AL20*0.11</f>
        <v>0</v>
      </c>
      <c r="AN20" s="220">
        <v>0</v>
      </c>
      <c r="AO20" s="99">
        <f t="shared" si="207"/>
        <v>0</v>
      </c>
      <c r="AP20" s="221">
        <v>0</v>
      </c>
      <c r="AQ20" s="102">
        <f t="shared" si="208"/>
        <v>0</v>
      </c>
      <c r="AR20" s="225">
        <f t="shared" si="226"/>
        <v>0</v>
      </c>
      <c r="AS20" s="41">
        <f>AR20*0.11</f>
        <v>0</v>
      </c>
      <c r="AT20" s="129">
        <v>0</v>
      </c>
      <c r="AU20" s="111">
        <f t="shared" si="209"/>
        <v>0</v>
      </c>
      <c r="AV20" s="83">
        <v>0</v>
      </c>
      <c r="AW20" s="130">
        <f t="shared" si="210"/>
        <v>0</v>
      </c>
      <c r="AX20" s="333">
        <f t="shared" si="227"/>
        <v>0</v>
      </c>
      <c r="AY20" s="259">
        <f>AX20*0.11</f>
        <v>0</v>
      </c>
      <c r="AZ20" s="220"/>
      <c r="BA20" s="99">
        <f t="shared" si="211"/>
        <v>0</v>
      </c>
      <c r="BB20" s="221"/>
      <c r="BC20" s="102">
        <f t="shared" si="212"/>
        <v>0</v>
      </c>
      <c r="BD20" s="225">
        <f t="shared" si="228"/>
        <v>0</v>
      </c>
      <c r="BE20" s="89">
        <f>BD20*0.11</f>
        <v>0</v>
      </c>
      <c r="BF20" s="129"/>
      <c r="BG20" s="111">
        <f t="shared" si="213"/>
        <v>0</v>
      </c>
      <c r="BH20" s="83"/>
      <c r="BI20" s="130">
        <f t="shared" si="214"/>
        <v>0</v>
      </c>
      <c r="BJ20" s="333">
        <f t="shared" si="229"/>
        <v>0</v>
      </c>
      <c r="BK20" s="259">
        <f>BJ20*0.11</f>
        <v>0</v>
      </c>
      <c r="BL20" s="220"/>
      <c r="BM20" s="99">
        <f t="shared" si="215"/>
        <v>0</v>
      </c>
      <c r="BN20" s="221"/>
      <c r="BO20" s="102">
        <f t="shared" si="216"/>
        <v>0</v>
      </c>
      <c r="BP20" s="225">
        <f t="shared" si="230"/>
        <v>0</v>
      </c>
      <c r="BQ20" s="41">
        <f>BP20*0.11</f>
        <v>0</v>
      </c>
      <c r="BR20" s="129"/>
      <c r="BS20" s="111">
        <f t="shared" si="217"/>
        <v>0</v>
      </c>
      <c r="BT20" s="83"/>
      <c r="BU20" s="130">
        <f t="shared" si="218"/>
        <v>0</v>
      </c>
      <c r="BV20" s="333">
        <f t="shared" si="231"/>
        <v>0</v>
      </c>
      <c r="BW20" s="259">
        <f>BV20*0.11</f>
        <v>0</v>
      </c>
      <c r="BX20" s="220"/>
      <c r="BY20" s="99">
        <f t="shared" si="219"/>
        <v>0</v>
      </c>
      <c r="BZ20" s="221"/>
      <c r="CA20" s="102">
        <f t="shared" si="220"/>
        <v>0</v>
      </c>
      <c r="CB20" s="225">
        <f t="shared" si="232"/>
        <v>0</v>
      </c>
      <c r="CC20" s="41">
        <f>CB20*0.11</f>
        <v>0</v>
      </c>
      <c r="CD20" s="161">
        <f t="shared" si="40"/>
        <v>0</v>
      </c>
      <c r="CE20" s="162">
        <f t="shared" si="41"/>
        <v>0</v>
      </c>
      <c r="CF20" s="161">
        <f t="shared" si="42"/>
        <v>0</v>
      </c>
      <c r="CG20" s="162">
        <f t="shared" si="43"/>
        <v>0</v>
      </c>
    </row>
    <row r="21" spans="1:85" s="16" customFormat="1" ht="16.5" customHeight="1" x14ac:dyDescent="0.2">
      <c r="A21" s="450"/>
      <c r="B21" s="5" t="s">
        <v>287</v>
      </c>
      <c r="C21" s="92" t="s">
        <v>30</v>
      </c>
      <c r="D21" s="198">
        <v>89</v>
      </c>
      <c r="E21" s="111">
        <f t="shared" si="18"/>
        <v>0.48108108108108111</v>
      </c>
      <c r="F21" s="201">
        <v>96</v>
      </c>
      <c r="G21" s="130">
        <f t="shared" si="19"/>
        <v>0.51891891891891895</v>
      </c>
      <c r="H21" s="215">
        <f t="shared" si="20"/>
        <v>185</v>
      </c>
      <c r="I21" s="243">
        <f t="shared" ref="I21:I22" si="233">H21</f>
        <v>185</v>
      </c>
      <c r="J21" s="66">
        <v>89</v>
      </c>
      <c r="K21" s="99">
        <f t="shared" si="197"/>
        <v>0.48108108108108111</v>
      </c>
      <c r="L21" s="65">
        <v>96</v>
      </c>
      <c r="M21" s="102">
        <f t="shared" si="198"/>
        <v>0.51891891891891895</v>
      </c>
      <c r="N21" s="333">
        <f t="shared" si="221"/>
        <v>185</v>
      </c>
      <c r="O21" s="243">
        <f>N21</f>
        <v>185</v>
      </c>
      <c r="P21" s="198">
        <v>82</v>
      </c>
      <c r="Q21" s="111">
        <f t="shared" si="199"/>
        <v>0.47126436781609193</v>
      </c>
      <c r="R21" s="201">
        <v>92</v>
      </c>
      <c r="S21" s="130">
        <f t="shared" si="200"/>
        <v>0.52873563218390807</v>
      </c>
      <c r="T21" s="215">
        <f t="shared" si="222"/>
        <v>174</v>
      </c>
      <c r="U21" s="243">
        <f>T21</f>
        <v>174</v>
      </c>
      <c r="V21" s="129">
        <v>80</v>
      </c>
      <c r="W21" s="111">
        <f t="shared" si="201"/>
        <v>0.47337278106508873</v>
      </c>
      <c r="X21" s="83">
        <v>89</v>
      </c>
      <c r="Y21" s="130">
        <f t="shared" si="202"/>
        <v>0.52662721893491127</v>
      </c>
      <c r="Z21" s="332">
        <f t="shared" si="223"/>
        <v>169</v>
      </c>
      <c r="AA21" s="243">
        <f>Z21</f>
        <v>169</v>
      </c>
      <c r="AB21" s="220">
        <v>74</v>
      </c>
      <c r="AC21" s="99">
        <f t="shared" si="203"/>
        <v>0.46250000000000002</v>
      </c>
      <c r="AD21" s="221">
        <v>86</v>
      </c>
      <c r="AE21" s="102">
        <f t="shared" si="204"/>
        <v>0.53749999999999998</v>
      </c>
      <c r="AF21" s="225">
        <f t="shared" si="224"/>
        <v>160</v>
      </c>
      <c r="AG21" s="243">
        <f>AF21</f>
        <v>160</v>
      </c>
      <c r="AH21" s="131">
        <v>74</v>
      </c>
      <c r="AI21" s="99">
        <f t="shared" si="205"/>
        <v>0.46250000000000002</v>
      </c>
      <c r="AJ21" s="65">
        <v>86</v>
      </c>
      <c r="AK21" s="102">
        <f t="shared" si="206"/>
        <v>0.53749999999999998</v>
      </c>
      <c r="AL21" s="332">
        <f t="shared" si="225"/>
        <v>160</v>
      </c>
      <c r="AM21" s="259">
        <f>AL21</f>
        <v>160</v>
      </c>
      <c r="AN21" s="220">
        <v>74</v>
      </c>
      <c r="AO21" s="99">
        <f t="shared" si="207"/>
        <v>0.46250000000000002</v>
      </c>
      <c r="AP21" s="221">
        <v>86</v>
      </c>
      <c r="AQ21" s="102">
        <f t="shared" si="208"/>
        <v>0.53749999999999998</v>
      </c>
      <c r="AR21" s="225">
        <f>SUM(AN21,AP21)</f>
        <v>160</v>
      </c>
      <c r="AS21" s="41">
        <f>AR21</f>
        <v>160</v>
      </c>
      <c r="AT21" s="129">
        <v>71</v>
      </c>
      <c r="AU21" s="111">
        <f t="shared" si="209"/>
        <v>0.45512820512820512</v>
      </c>
      <c r="AV21" s="83">
        <v>85</v>
      </c>
      <c r="AW21" s="130">
        <f t="shared" si="210"/>
        <v>0.54487179487179482</v>
      </c>
      <c r="AX21" s="333">
        <f t="shared" si="227"/>
        <v>156</v>
      </c>
      <c r="AY21" s="259">
        <f>AX21</f>
        <v>156</v>
      </c>
      <c r="AZ21" s="220"/>
      <c r="BA21" s="99">
        <f t="shared" si="211"/>
        <v>0</v>
      </c>
      <c r="BB21" s="221"/>
      <c r="BC21" s="102">
        <f t="shared" si="212"/>
        <v>0</v>
      </c>
      <c r="BD21" s="225">
        <f t="shared" si="228"/>
        <v>0</v>
      </c>
      <c r="BE21" s="89">
        <f>BD21</f>
        <v>0</v>
      </c>
      <c r="BF21" s="129"/>
      <c r="BG21" s="111">
        <f t="shared" si="213"/>
        <v>0</v>
      </c>
      <c r="BH21" s="83"/>
      <c r="BI21" s="130">
        <f t="shared" si="214"/>
        <v>0</v>
      </c>
      <c r="BJ21" s="333">
        <f t="shared" si="229"/>
        <v>0</v>
      </c>
      <c r="BK21" s="259">
        <f>BJ21</f>
        <v>0</v>
      </c>
      <c r="BL21" s="220"/>
      <c r="BM21" s="99">
        <f t="shared" si="215"/>
        <v>0</v>
      </c>
      <c r="BN21" s="221"/>
      <c r="BO21" s="102">
        <f t="shared" si="216"/>
        <v>0</v>
      </c>
      <c r="BP21" s="225">
        <f t="shared" si="230"/>
        <v>0</v>
      </c>
      <c r="BQ21" s="41">
        <f>BP21</f>
        <v>0</v>
      </c>
      <c r="BR21" s="129"/>
      <c r="BS21" s="111">
        <f t="shared" si="217"/>
        <v>0</v>
      </c>
      <c r="BT21" s="83"/>
      <c r="BU21" s="130">
        <f t="shared" si="218"/>
        <v>0</v>
      </c>
      <c r="BV21" s="333">
        <f t="shared" si="231"/>
        <v>0</v>
      </c>
      <c r="BW21" s="259">
        <f>BV21</f>
        <v>0</v>
      </c>
      <c r="BX21" s="220"/>
      <c r="BY21" s="99">
        <f t="shared" si="219"/>
        <v>0</v>
      </c>
      <c r="BZ21" s="221"/>
      <c r="CA21" s="102">
        <f t="shared" si="220"/>
        <v>0</v>
      </c>
      <c r="CB21" s="225">
        <f t="shared" si="232"/>
        <v>0</v>
      </c>
      <c r="CC21" s="41">
        <f>CB21</f>
        <v>0</v>
      </c>
      <c r="CD21" s="161">
        <f t="shared" si="40"/>
        <v>-4</v>
      </c>
      <c r="CE21" s="162">
        <f t="shared" si="41"/>
        <v>-4</v>
      </c>
      <c r="CF21" s="161">
        <f t="shared" si="42"/>
        <v>-29</v>
      </c>
      <c r="CG21" s="162">
        <f t="shared" si="43"/>
        <v>-29</v>
      </c>
    </row>
    <row r="22" spans="1:85" s="16" customFormat="1" ht="16.5" customHeight="1" x14ac:dyDescent="0.2">
      <c r="A22" s="450"/>
      <c r="B22" s="5" t="s">
        <v>38</v>
      </c>
      <c r="C22" s="92" t="s">
        <v>30</v>
      </c>
      <c r="D22" s="198">
        <v>0</v>
      </c>
      <c r="E22" s="111">
        <f t="shared" si="18"/>
        <v>0</v>
      </c>
      <c r="F22" s="201">
        <v>0</v>
      </c>
      <c r="G22" s="130">
        <f t="shared" si="19"/>
        <v>0</v>
      </c>
      <c r="H22" s="215">
        <f t="shared" si="20"/>
        <v>0</v>
      </c>
      <c r="I22" s="243">
        <f t="shared" si="233"/>
        <v>0</v>
      </c>
      <c r="J22" s="66">
        <v>0</v>
      </c>
      <c r="K22" s="99">
        <f t="shared" si="197"/>
        <v>0</v>
      </c>
      <c r="L22" s="65">
        <v>0</v>
      </c>
      <c r="M22" s="102">
        <f t="shared" si="198"/>
        <v>0</v>
      </c>
      <c r="N22" s="333">
        <f t="shared" si="221"/>
        <v>0</v>
      </c>
      <c r="O22" s="243">
        <f>N22</f>
        <v>0</v>
      </c>
      <c r="P22" s="198">
        <v>0</v>
      </c>
      <c r="Q22" s="111">
        <f t="shared" si="199"/>
        <v>0</v>
      </c>
      <c r="R22" s="201">
        <v>0</v>
      </c>
      <c r="S22" s="130">
        <f t="shared" si="200"/>
        <v>0</v>
      </c>
      <c r="T22" s="215">
        <f t="shared" si="222"/>
        <v>0</v>
      </c>
      <c r="U22" s="243">
        <f>T22</f>
        <v>0</v>
      </c>
      <c r="V22" s="129">
        <v>0</v>
      </c>
      <c r="W22" s="111">
        <f t="shared" si="201"/>
        <v>0</v>
      </c>
      <c r="X22" s="83">
        <v>0</v>
      </c>
      <c r="Y22" s="130">
        <f t="shared" si="202"/>
        <v>0</v>
      </c>
      <c r="Z22" s="332">
        <f t="shared" si="223"/>
        <v>0</v>
      </c>
      <c r="AA22" s="243">
        <f>Z22</f>
        <v>0</v>
      </c>
      <c r="AB22" s="220">
        <v>0</v>
      </c>
      <c r="AC22" s="99">
        <f t="shared" si="203"/>
        <v>0</v>
      </c>
      <c r="AD22" s="221">
        <v>0</v>
      </c>
      <c r="AE22" s="102">
        <f t="shared" si="204"/>
        <v>0</v>
      </c>
      <c r="AF22" s="225">
        <f t="shared" si="224"/>
        <v>0</v>
      </c>
      <c r="AG22" s="243">
        <f>AF22</f>
        <v>0</v>
      </c>
      <c r="AH22" s="131">
        <v>0</v>
      </c>
      <c r="AI22" s="99">
        <f t="shared" si="205"/>
        <v>0</v>
      </c>
      <c r="AJ22" s="65">
        <v>0</v>
      </c>
      <c r="AK22" s="102">
        <f t="shared" si="206"/>
        <v>0</v>
      </c>
      <c r="AL22" s="332">
        <f t="shared" si="225"/>
        <v>0</v>
      </c>
      <c r="AM22" s="259">
        <f>AL22</f>
        <v>0</v>
      </c>
      <c r="AN22" s="220">
        <v>0</v>
      </c>
      <c r="AO22" s="99">
        <f t="shared" si="207"/>
        <v>0</v>
      </c>
      <c r="AP22" s="221">
        <v>0</v>
      </c>
      <c r="AQ22" s="102">
        <f t="shared" si="208"/>
        <v>0</v>
      </c>
      <c r="AR22" s="225">
        <f t="shared" si="226"/>
        <v>0</v>
      </c>
      <c r="AS22" s="41">
        <f>AR22</f>
        <v>0</v>
      </c>
      <c r="AT22" s="129">
        <v>0</v>
      </c>
      <c r="AU22" s="111">
        <f t="shared" si="209"/>
        <v>0</v>
      </c>
      <c r="AV22" s="83">
        <v>0</v>
      </c>
      <c r="AW22" s="130">
        <f t="shared" si="210"/>
        <v>0</v>
      </c>
      <c r="AX22" s="333">
        <f t="shared" si="227"/>
        <v>0</v>
      </c>
      <c r="AY22" s="259">
        <f>AX22</f>
        <v>0</v>
      </c>
      <c r="AZ22" s="220"/>
      <c r="BA22" s="99">
        <f t="shared" si="211"/>
        <v>0</v>
      </c>
      <c r="BB22" s="221"/>
      <c r="BC22" s="102">
        <f t="shared" si="212"/>
        <v>0</v>
      </c>
      <c r="BD22" s="225">
        <f t="shared" si="228"/>
        <v>0</v>
      </c>
      <c r="BE22" s="89">
        <f>BD22</f>
        <v>0</v>
      </c>
      <c r="BF22" s="129"/>
      <c r="BG22" s="111">
        <f t="shared" si="213"/>
        <v>0</v>
      </c>
      <c r="BH22" s="83"/>
      <c r="BI22" s="130">
        <f t="shared" si="214"/>
        <v>0</v>
      </c>
      <c r="BJ22" s="333">
        <f t="shared" si="229"/>
        <v>0</v>
      </c>
      <c r="BK22" s="259">
        <f>BJ22</f>
        <v>0</v>
      </c>
      <c r="BL22" s="220"/>
      <c r="BM22" s="99">
        <f t="shared" si="215"/>
        <v>0</v>
      </c>
      <c r="BN22" s="221"/>
      <c r="BO22" s="102">
        <f t="shared" si="216"/>
        <v>0</v>
      </c>
      <c r="BP22" s="225">
        <f t="shared" si="230"/>
        <v>0</v>
      </c>
      <c r="BQ22" s="41">
        <f>BP22</f>
        <v>0</v>
      </c>
      <c r="BR22" s="129"/>
      <c r="BS22" s="111">
        <f t="shared" si="217"/>
        <v>0</v>
      </c>
      <c r="BT22" s="83"/>
      <c r="BU22" s="130">
        <f t="shared" si="218"/>
        <v>0</v>
      </c>
      <c r="BV22" s="333">
        <f t="shared" si="231"/>
        <v>0</v>
      </c>
      <c r="BW22" s="259">
        <f>BV22</f>
        <v>0</v>
      </c>
      <c r="BX22" s="220"/>
      <c r="BY22" s="99">
        <f t="shared" si="219"/>
        <v>0</v>
      </c>
      <c r="BZ22" s="221"/>
      <c r="CA22" s="102">
        <f t="shared" si="220"/>
        <v>0</v>
      </c>
      <c r="CB22" s="225">
        <f t="shared" si="232"/>
        <v>0</v>
      </c>
      <c r="CC22" s="41">
        <f>CB22</f>
        <v>0</v>
      </c>
      <c r="CD22" s="161">
        <f t="shared" si="40"/>
        <v>0</v>
      </c>
      <c r="CE22" s="162">
        <f t="shared" si="41"/>
        <v>0</v>
      </c>
      <c r="CF22" s="161">
        <f t="shared" si="42"/>
        <v>0</v>
      </c>
      <c r="CG22" s="162">
        <f t="shared" si="43"/>
        <v>0</v>
      </c>
    </row>
    <row r="23" spans="1:85" s="16" customFormat="1" ht="16.5" customHeight="1" x14ac:dyDescent="0.2">
      <c r="A23" s="450"/>
      <c r="B23" s="5" t="s">
        <v>288</v>
      </c>
      <c r="C23" s="92" t="s">
        <v>35</v>
      </c>
      <c r="D23" s="198">
        <v>120</v>
      </c>
      <c r="E23" s="111">
        <f t="shared" si="18"/>
        <v>0.54794520547945202</v>
      </c>
      <c r="F23" s="201">
        <v>99</v>
      </c>
      <c r="G23" s="130">
        <f t="shared" si="19"/>
        <v>0.45205479452054792</v>
      </c>
      <c r="H23" s="215">
        <f t="shared" si="20"/>
        <v>219</v>
      </c>
      <c r="I23" s="243">
        <f>H23*0.16</f>
        <v>35.04</v>
      </c>
      <c r="J23" s="66">
        <v>119</v>
      </c>
      <c r="K23" s="99">
        <f t="shared" si="197"/>
        <v>0.54337899543378998</v>
      </c>
      <c r="L23" s="65">
        <v>100</v>
      </c>
      <c r="M23" s="102">
        <f t="shared" si="198"/>
        <v>0.45662100456621002</v>
      </c>
      <c r="N23" s="333">
        <f t="shared" si="221"/>
        <v>219</v>
      </c>
      <c r="O23" s="243">
        <f>N23*0.16</f>
        <v>35.04</v>
      </c>
      <c r="P23" s="198">
        <v>116</v>
      </c>
      <c r="Q23" s="111">
        <f t="shared" si="199"/>
        <v>0.54205607476635509</v>
      </c>
      <c r="R23" s="201">
        <v>98</v>
      </c>
      <c r="S23" s="130">
        <f t="shared" si="200"/>
        <v>0.45794392523364486</v>
      </c>
      <c r="T23" s="215">
        <f t="shared" si="222"/>
        <v>214</v>
      </c>
      <c r="U23" s="243">
        <f>T23*0.16</f>
        <v>34.24</v>
      </c>
      <c r="V23" s="129">
        <v>116</v>
      </c>
      <c r="W23" s="111">
        <f t="shared" si="201"/>
        <v>0.54460093896713613</v>
      </c>
      <c r="X23" s="83">
        <v>97</v>
      </c>
      <c r="Y23" s="130">
        <f t="shared" si="202"/>
        <v>0.45539906103286387</v>
      </c>
      <c r="Z23" s="332">
        <f t="shared" si="223"/>
        <v>213</v>
      </c>
      <c r="AA23" s="243">
        <f>Z23*0.16</f>
        <v>34.08</v>
      </c>
      <c r="AB23" s="220">
        <v>116</v>
      </c>
      <c r="AC23" s="99">
        <f t="shared" si="203"/>
        <v>0.54460093896713613</v>
      </c>
      <c r="AD23" s="221">
        <v>97</v>
      </c>
      <c r="AE23" s="102">
        <f t="shared" si="204"/>
        <v>0.45539906103286387</v>
      </c>
      <c r="AF23" s="225">
        <f t="shared" si="224"/>
        <v>213</v>
      </c>
      <c r="AG23" s="243">
        <f>AF23*0.16</f>
        <v>34.08</v>
      </c>
      <c r="AH23" s="131">
        <v>75</v>
      </c>
      <c r="AI23" s="99">
        <f t="shared" si="205"/>
        <v>0.56818181818181823</v>
      </c>
      <c r="AJ23" s="65">
        <v>57</v>
      </c>
      <c r="AK23" s="102">
        <f t="shared" si="206"/>
        <v>0.43181818181818182</v>
      </c>
      <c r="AL23" s="332">
        <f t="shared" si="225"/>
        <v>132</v>
      </c>
      <c r="AM23" s="259">
        <f>AL23*0.16</f>
        <v>21.12</v>
      </c>
      <c r="AN23" s="220">
        <v>63</v>
      </c>
      <c r="AO23" s="99">
        <f t="shared" si="207"/>
        <v>0.58878504672897192</v>
      </c>
      <c r="AP23" s="221">
        <v>44</v>
      </c>
      <c r="AQ23" s="102">
        <f t="shared" si="208"/>
        <v>0.41121495327102803</v>
      </c>
      <c r="AR23" s="225">
        <f t="shared" si="226"/>
        <v>107</v>
      </c>
      <c r="AS23" s="41">
        <f>AR23*0.16</f>
        <v>17.12</v>
      </c>
      <c r="AT23" s="129">
        <v>56</v>
      </c>
      <c r="AU23" s="111">
        <f t="shared" si="209"/>
        <v>0.60215053763440862</v>
      </c>
      <c r="AV23" s="83">
        <v>37</v>
      </c>
      <c r="AW23" s="130">
        <f t="shared" si="210"/>
        <v>0.39784946236559138</v>
      </c>
      <c r="AX23" s="333">
        <f t="shared" si="227"/>
        <v>93</v>
      </c>
      <c r="AY23" s="259">
        <f>AX23*0.16</f>
        <v>14.88</v>
      </c>
      <c r="AZ23" s="220"/>
      <c r="BA23" s="99">
        <f t="shared" si="211"/>
        <v>0</v>
      </c>
      <c r="BB23" s="221"/>
      <c r="BC23" s="102">
        <f t="shared" si="212"/>
        <v>0</v>
      </c>
      <c r="BD23" s="225">
        <f t="shared" si="228"/>
        <v>0</v>
      </c>
      <c r="BE23" s="89">
        <f>BD23*0.16</f>
        <v>0</v>
      </c>
      <c r="BF23" s="129"/>
      <c r="BG23" s="111">
        <f t="shared" si="213"/>
        <v>0</v>
      </c>
      <c r="BH23" s="83"/>
      <c r="BI23" s="130">
        <f t="shared" si="214"/>
        <v>0</v>
      </c>
      <c r="BJ23" s="333">
        <f t="shared" si="229"/>
        <v>0</v>
      </c>
      <c r="BK23" s="259">
        <f>BJ23*0.16</f>
        <v>0</v>
      </c>
      <c r="BL23" s="220"/>
      <c r="BM23" s="99">
        <f t="shared" si="215"/>
        <v>0</v>
      </c>
      <c r="BN23" s="221"/>
      <c r="BO23" s="102">
        <f t="shared" si="216"/>
        <v>0</v>
      </c>
      <c r="BP23" s="225">
        <f t="shared" si="230"/>
        <v>0</v>
      </c>
      <c r="BQ23" s="41">
        <f>BP23*0.16</f>
        <v>0</v>
      </c>
      <c r="BR23" s="129"/>
      <c r="BS23" s="111">
        <f t="shared" si="217"/>
        <v>0</v>
      </c>
      <c r="BT23" s="83"/>
      <c r="BU23" s="130">
        <f t="shared" si="218"/>
        <v>0</v>
      </c>
      <c r="BV23" s="333">
        <f t="shared" si="231"/>
        <v>0</v>
      </c>
      <c r="BW23" s="259">
        <f>BV23*0.16</f>
        <v>0</v>
      </c>
      <c r="BX23" s="220"/>
      <c r="BY23" s="99">
        <f t="shared" si="219"/>
        <v>0</v>
      </c>
      <c r="BZ23" s="221"/>
      <c r="CA23" s="102">
        <f t="shared" si="220"/>
        <v>0</v>
      </c>
      <c r="CB23" s="225">
        <f t="shared" si="232"/>
        <v>0</v>
      </c>
      <c r="CC23" s="41">
        <f>CB23*0.16</f>
        <v>0</v>
      </c>
      <c r="CD23" s="161">
        <f t="shared" si="40"/>
        <v>-14</v>
      </c>
      <c r="CE23" s="162">
        <f t="shared" si="41"/>
        <v>-2.2400000000000002</v>
      </c>
      <c r="CF23" s="161">
        <f t="shared" si="42"/>
        <v>-126</v>
      </c>
      <c r="CG23" s="162">
        <f t="shared" si="43"/>
        <v>-20.159999999999997</v>
      </c>
    </row>
    <row r="24" spans="1:85" s="16" customFormat="1" ht="16.5" customHeight="1" x14ac:dyDescent="0.2">
      <c r="A24" s="450"/>
      <c r="B24" s="5" t="s">
        <v>151</v>
      </c>
      <c r="C24" s="92" t="s">
        <v>30</v>
      </c>
      <c r="D24" s="198">
        <v>1</v>
      </c>
      <c r="E24" s="111">
        <f t="shared" si="18"/>
        <v>0.14285714285714285</v>
      </c>
      <c r="F24" s="201">
        <v>6</v>
      </c>
      <c r="G24" s="130">
        <f t="shared" si="19"/>
        <v>0.8571428571428571</v>
      </c>
      <c r="H24" s="215">
        <f t="shared" si="20"/>
        <v>7</v>
      </c>
      <c r="I24" s="243">
        <f t="shared" ref="I24:I26" si="234">H24</f>
        <v>7</v>
      </c>
      <c r="J24" s="66">
        <v>1</v>
      </c>
      <c r="K24" s="99">
        <f t="shared" si="197"/>
        <v>0.14285714285714285</v>
      </c>
      <c r="L24" s="65">
        <v>6</v>
      </c>
      <c r="M24" s="102">
        <f t="shared" si="198"/>
        <v>0.8571428571428571</v>
      </c>
      <c r="N24" s="333">
        <f t="shared" si="221"/>
        <v>7</v>
      </c>
      <c r="O24" s="243">
        <f>N24</f>
        <v>7</v>
      </c>
      <c r="P24" s="198">
        <v>1</v>
      </c>
      <c r="Q24" s="111">
        <f t="shared" si="199"/>
        <v>0.14285714285714285</v>
      </c>
      <c r="R24" s="201">
        <v>6</v>
      </c>
      <c r="S24" s="130">
        <f t="shared" si="200"/>
        <v>0.8571428571428571</v>
      </c>
      <c r="T24" s="215">
        <f t="shared" si="222"/>
        <v>7</v>
      </c>
      <c r="U24" s="243">
        <f>T24</f>
        <v>7</v>
      </c>
      <c r="V24" s="129">
        <v>1</v>
      </c>
      <c r="W24" s="111">
        <f t="shared" si="201"/>
        <v>0.14285714285714285</v>
      </c>
      <c r="X24" s="83">
        <v>6</v>
      </c>
      <c r="Y24" s="130">
        <f t="shared" si="202"/>
        <v>0.8571428571428571</v>
      </c>
      <c r="Z24" s="332">
        <f t="shared" si="223"/>
        <v>7</v>
      </c>
      <c r="AA24" s="243">
        <f>Z24</f>
        <v>7</v>
      </c>
      <c r="AB24" s="220">
        <v>1</v>
      </c>
      <c r="AC24" s="99">
        <f t="shared" si="203"/>
        <v>0.14285714285714285</v>
      </c>
      <c r="AD24" s="221">
        <v>6</v>
      </c>
      <c r="AE24" s="102">
        <f t="shared" si="204"/>
        <v>0.8571428571428571</v>
      </c>
      <c r="AF24" s="225">
        <f t="shared" si="224"/>
        <v>7</v>
      </c>
      <c r="AG24" s="243">
        <f>AF24</f>
        <v>7</v>
      </c>
      <c r="AH24" s="131">
        <v>1</v>
      </c>
      <c r="AI24" s="99">
        <f t="shared" si="205"/>
        <v>0.14285714285714285</v>
      </c>
      <c r="AJ24" s="65">
        <v>6</v>
      </c>
      <c r="AK24" s="102">
        <f t="shared" si="206"/>
        <v>0.8571428571428571</v>
      </c>
      <c r="AL24" s="332">
        <f t="shared" si="225"/>
        <v>7</v>
      </c>
      <c r="AM24" s="259">
        <f>AL24</f>
        <v>7</v>
      </c>
      <c r="AN24" s="220">
        <v>1</v>
      </c>
      <c r="AO24" s="99">
        <f t="shared" si="207"/>
        <v>0.14285714285714285</v>
      </c>
      <c r="AP24" s="221">
        <v>6</v>
      </c>
      <c r="AQ24" s="102">
        <f t="shared" si="208"/>
        <v>0.8571428571428571</v>
      </c>
      <c r="AR24" s="225">
        <f t="shared" si="226"/>
        <v>7</v>
      </c>
      <c r="AS24" s="41">
        <f>AR24</f>
        <v>7</v>
      </c>
      <c r="AT24" s="129">
        <v>1</v>
      </c>
      <c r="AU24" s="111">
        <f t="shared" si="209"/>
        <v>0.14285714285714285</v>
      </c>
      <c r="AV24" s="83">
        <v>6</v>
      </c>
      <c r="AW24" s="130">
        <f t="shared" si="210"/>
        <v>0.8571428571428571</v>
      </c>
      <c r="AX24" s="333">
        <f t="shared" si="227"/>
        <v>7</v>
      </c>
      <c r="AY24" s="259">
        <f>AX24</f>
        <v>7</v>
      </c>
      <c r="AZ24" s="220"/>
      <c r="BA24" s="99">
        <f t="shared" si="211"/>
        <v>0</v>
      </c>
      <c r="BB24" s="221"/>
      <c r="BC24" s="102">
        <f t="shared" si="212"/>
        <v>0</v>
      </c>
      <c r="BD24" s="225">
        <f t="shared" si="228"/>
        <v>0</v>
      </c>
      <c r="BE24" s="89">
        <f>BD24</f>
        <v>0</v>
      </c>
      <c r="BF24" s="129"/>
      <c r="BG24" s="111">
        <f t="shared" si="213"/>
        <v>0</v>
      </c>
      <c r="BH24" s="83"/>
      <c r="BI24" s="130">
        <f t="shared" si="214"/>
        <v>0</v>
      </c>
      <c r="BJ24" s="333">
        <f t="shared" si="229"/>
        <v>0</v>
      </c>
      <c r="BK24" s="259">
        <f>BJ24</f>
        <v>0</v>
      </c>
      <c r="BL24" s="220"/>
      <c r="BM24" s="99">
        <f t="shared" si="215"/>
        <v>0</v>
      </c>
      <c r="BN24" s="221"/>
      <c r="BO24" s="102">
        <f t="shared" si="216"/>
        <v>0</v>
      </c>
      <c r="BP24" s="225">
        <f t="shared" si="230"/>
        <v>0</v>
      </c>
      <c r="BQ24" s="41">
        <f>BP24</f>
        <v>0</v>
      </c>
      <c r="BR24" s="129"/>
      <c r="BS24" s="111">
        <f t="shared" si="217"/>
        <v>0</v>
      </c>
      <c r="BT24" s="83"/>
      <c r="BU24" s="130">
        <f t="shared" si="218"/>
        <v>0</v>
      </c>
      <c r="BV24" s="333">
        <f t="shared" si="231"/>
        <v>0</v>
      </c>
      <c r="BW24" s="259">
        <f>BV24</f>
        <v>0</v>
      </c>
      <c r="BX24" s="220"/>
      <c r="BY24" s="99">
        <f t="shared" si="219"/>
        <v>0</v>
      </c>
      <c r="BZ24" s="221"/>
      <c r="CA24" s="102">
        <f t="shared" si="220"/>
        <v>0</v>
      </c>
      <c r="CB24" s="225">
        <f t="shared" si="232"/>
        <v>0</v>
      </c>
      <c r="CC24" s="41">
        <f>CB24</f>
        <v>0</v>
      </c>
      <c r="CD24" s="161">
        <f t="shared" si="40"/>
        <v>0</v>
      </c>
      <c r="CE24" s="162">
        <f t="shared" si="41"/>
        <v>0</v>
      </c>
      <c r="CF24" s="161">
        <f t="shared" si="42"/>
        <v>0</v>
      </c>
      <c r="CG24" s="162">
        <f t="shared" si="43"/>
        <v>0</v>
      </c>
    </row>
    <row r="25" spans="1:85" s="16" customFormat="1" ht="16.5" customHeight="1" x14ac:dyDescent="0.2">
      <c r="A25" s="450"/>
      <c r="B25" s="5" t="s">
        <v>229</v>
      </c>
      <c r="C25" s="92" t="s">
        <v>30</v>
      </c>
      <c r="D25" s="198">
        <v>0</v>
      </c>
      <c r="E25" s="111">
        <f t="shared" si="18"/>
        <v>0</v>
      </c>
      <c r="F25" s="201">
        <v>0</v>
      </c>
      <c r="G25" s="130">
        <f t="shared" si="19"/>
        <v>0</v>
      </c>
      <c r="H25" s="215">
        <f t="shared" si="20"/>
        <v>0</v>
      </c>
      <c r="I25" s="243">
        <f t="shared" si="234"/>
        <v>0</v>
      </c>
      <c r="J25" s="66">
        <v>0</v>
      </c>
      <c r="K25" s="99">
        <f t="shared" si="197"/>
        <v>0</v>
      </c>
      <c r="L25" s="65">
        <v>0</v>
      </c>
      <c r="M25" s="102">
        <f t="shared" si="198"/>
        <v>0</v>
      </c>
      <c r="N25" s="333">
        <f t="shared" si="221"/>
        <v>0</v>
      </c>
      <c r="O25" s="243">
        <f>N25</f>
        <v>0</v>
      </c>
      <c r="P25" s="219">
        <v>0</v>
      </c>
      <c r="Q25" s="99">
        <f t="shared" si="199"/>
        <v>0</v>
      </c>
      <c r="R25" s="221">
        <v>0</v>
      </c>
      <c r="S25" s="102">
        <f t="shared" si="200"/>
        <v>0</v>
      </c>
      <c r="T25" s="215">
        <f t="shared" ref="T25" si="235">SUM(P25,R25)</f>
        <v>0</v>
      </c>
      <c r="U25" s="243">
        <f>T25</f>
        <v>0</v>
      </c>
      <c r="V25" s="66">
        <v>0</v>
      </c>
      <c r="W25" s="99">
        <f t="shared" si="201"/>
        <v>0</v>
      </c>
      <c r="X25" s="65">
        <v>0</v>
      </c>
      <c r="Y25" s="102">
        <f t="shared" si="202"/>
        <v>0</v>
      </c>
      <c r="Z25" s="332">
        <f t="shared" ref="Z25" si="236">SUM(V25,X25)</f>
        <v>0</v>
      </c>
      <c r="AA25" s="243">
        <f>Z25</f>
        <v>0</v>
      </c>
      <c r="AB25" s="219">
        <v>0</v>
      </c>
      <c r="AC25" s="99">
        <f t="shared" si="203"/>
        <v>0</v>
      </c>
      <c r="AD25" s="221">
        <v>0</v>
      </c>
      <c r="AE25" s="102">
        <f t="shared" si="204"/>
        <v>0</v>
      </c>
      <c r="AF25" s="225">
        <f t="shared" ref="AF25" si="237">SUM(AB25,AD25)</f>
        <v>0</v>
      </c>
      <c r="AG25" s="243">
        <f>AF25</f>
        <v>0</v>
      </c>
      <c r="AH25" s="66">
        <v>0</v>
      </c>
      <c r="AI25" s="99">
        <f t="shared" si="205"/>
        <v>0</v>
      </c>
      <c r="AJ25" s="65">
        <v>0</v>
      </c>
      <c r="AK25" s="102">
        <f t="shared" si="206"/>
        <v>0</v>
      </c>
      <c r="AL25" s="332">
        <f t="shared" ref="AL25" si="238">SUM(AH25,AJ25)</f>
        <v>0</v>
      </c>
      <c r="AM25" s="259">
        <f>AL25</f>
        <v>0</v>
      </c>
      <c r="AN25" s="219">
        <v>0</v>
      </c>
      <c r="AO25" s="99">
        <f t="shared" si="207"/>
        <v>0</v>
      </c>
      <c r="AP25" s="221">
        <v>0</v>
      </c>
      <c r="AQ25" s="102">
        <v>0</v>
      </c>
      <c r="AR25" s="225">
        <f t="shared" ref="AR25" si="239">SUM(AN25,AP25)</f>
        <v>0</v>
      </c>
      <c r="AS25" s="41">
        <f>AR25</f>
        <v>0</v>
      </c>
      <c r="AT25" s="66">
        <v>0</v>
      </c>
      <c r="AU25" s="99">
        <f t="shared" si="209"/>
        <v>0</v>
      </c>
      <c r="AV25" s="65">
        <v>0</v>
      </c>
      <c r="AW25" s="102">
        <v>0</v>
      </c>
      <c r="AX25" s="333">
        <f t="shared" ref="AX25" si="240">SUM(AT25,AV25)</f>
        <v>0</v>
      </c>
      <c r="AY25" s="259">
        <f>AX25</f>
        <v>0</v>
      </c>
      <c r="AZ25" s="219"/>
      <c r="BA25" s="99">
        <f t="shared" si="211"/>
        <v>0</v>
      </c>
      <c r="BB25" s="221"/>
      <c r="BC25" s="102">
        <v>0</v>
      </c>
      <c r="BD25" s="225">
        <f t="shared" ref="BD25" si="241">SUM(AZ25,BB25)</f>
        <v>0</v>
      </c>
      <c r="BE25" s="259">
        <f>BD25</f>
        <v>0</v>
      </c>
      <c r="BF25" s="66"/>
      <c r="BG25" s="99">
        <f t="shared" si="213"/>
        <v>0</v>
      </c>
      <c r="BH25" s="65"/>
      <c r="BI25" s="102">
        <v>0</v>
      </c>
      <c r="BJ25" s="333">
        <f t="shared" ref="BJ25" si="242">SUM(BF25,BH25)</f>
        <v>0</v>
      </c>
      <c r="BK25" s="259">
        <f>BJ25</f>
        <v>0</v>
      </c>
      <c r="BL25" s="219"/>
      <c r="BM25" s="99">
        <f t="shared" si="215"/>
        <v>0</v>
      </c>
      <c r="BN25" s="221"/>
      <c r="BO25" s="102">
        <f t="shared" si="216"/>
        <v>0</v>
      </c>
      <c r="BP25" s="225">
        <f t="shared" ref="BP25" si="243">SUM(BL25,BN25)</f>
        <v>0</v>
      </c>
      <c r="BQ25" s="41">
        <f>BP25</f>
        <v>0</v>
      </c>
      <c r="BR25" s="66"/>
      <c r="BS25" s="99">
        <f t="shared" si="217"/>
        <v>0</v>
      </c>
      <c r="BT25" s="65"/>
      <c r="BU25" s="102">
        <f t="shared" si="218"/>
        <v>0</v>
      </c>
      <c r="BV25" s="333">
        <f t="shared" ref="BV25" si="244">SUM(BR25,BT25)</f>
        <v>0</v>
      </c>
      <c r="BW25" s="259">
        <f>BV25</f>
        <v>0</v>
      </c>
      <c r="BX25" s="219"/>
      <c r="BY25" s="99">
        <f t="shared" si="219"/>
        <v>0</v>
      </c>
      <c r="BZ25" s="221"/>
      <c r="CA25" s="102">
        <f t="shared" si="220"/>
        <v>0</v>
      </c>
      <c r="CB25" s="225">
        <f t="shared" ref="CB25" si="245">SUM(BX25,BZ25)</f>
        <v>0</v>
      </c>
      <c r="CC25" s="41">
        <f>CB25</f>
        <v>0</v>
      </c>
      <c r="CD25" s="161">
        <f t="shared" si="40"/>
        <v>0</v>
      </c>
      <c r="CE25" s="162">
        <f t="shared" si="41"/>
        <v>0</v>
      </c>
      <c r="CF25" s="161">
        <f t="shared" si="42"/>
        <v>0</v>
      </c>
      <c r="CG25" s="162">
        <f t="shared" si="43"/>
        <v>0</v>
      </c>
    </row>
    <row r="26" spans="1:85" s="16" customFormat="1" ht="16.5" customHeight="1" x14ac:dyDescent="0.2">
      <c r="A26" s="450"/>
      <c r="B26" s="30" t="s">
        <v>261</v>
      </c>
      <c r="C26" s="94" t="s">
        <v>30</v>
      </c>
      <c r="D26" s="198">
        <v>80</v>
      </c>
      <c r="E26" s="111">
        <f t="shared" si="18"/>
        <v>0.51948051948051943</v>
      </c>
      <c r="F26" s="201">
        <v>74</v>
      </c>
      <c r="G26" s="130">
        <f t="shared" si="19"/>
        <v>0.48051948051948051</v>
      </c>
      <c r="H26" s="215">
        <f t="shared" si="20"/>
        <v>154</v>
      </c>
      <c r="I26" s="243">
        <f t="shared" si="234"/>
        <v>154</v>
      </c>
      <c r="J26" s="66">
        <v>80</v>
      </c>
      <c r="K26" s="99">
        <f t="shared" si="197"/>
        <v>0.52287581699346408</v>
      </c>
      <c r="L26" s="65">
        <v>73</v>
      </c>
      <c r="M26" s="102">
        <f t="shared" si="198"/>
        <v>0.47712418300653597</v>
      </c>
      <c r="N26" s="333">
        <f t="shared" si="221"/>
        <v>153</v>
      </c>
      <c r="O26" s="243">
        <f>N26</f>
        <v>153</v>
      </c>
      <c r="P26" s="198">
        <v>86</v>
      </c>
      <c r="Q26" s="111">
        <f t="shared" si="199"/>
        <v>0.54088050314465408</v>
      </c>
      <c r="R26" s="201">
        <v>73</v>
      </c>
      <c r="S26" s="130">
        <f t="shared" si="200"/>
        <v>0.45911949685534592</v>
      </c>
      <c r="T26" s="215">
        <f t="shared" si="222"/>
        <v>159</v>
      </c>
      <c r="U26" s="243">
        <f>T26</f>
        <v>159</v>
      </c>
      <c r="V26" s="129">
        <v>84</v>
      </c>
      <c r="W26" s="111">
        <f t="shared" si="201"/>
        <v>0.53503184713375795</v>
      </c>
      <c r="X26" s="83">
        <v>73</v>
      </c>
      <c r="Y26" s="130">
        <f t="shared" si="202"/>
        <v>0.46496815286624205</v>
      </c>
      <c r="Z26" s="332">
        <f t="shared" si="223"/>
        <v>157</v>
      </c>
      <c r="AA26" s="243">
        <f>Z26</f>
        <v>157</v>
      </c>
      <c r="AB26" s="220">
        <v>83</v>
      </c>
      <c r="AC26" s="99">
        <f t="shared" si="203"/>
        <v>0.53896103896103897</v>
      </c>
      <c r="AD26" s="221">
        <v>71</v>
      </c>
      <c r="AE26" s="102">
        <f t="shared" si="204"/>
        <v>0.46103896103896103</v>
      </c>
      <c r="AF26" s="225">
        <f t="shared" si="224"/>
        <v>154</v>
      </c>
      <c r="AG26" s="243">
        <f>AF26</f>
        <v>154</v>
      </c>
      <c r="AH26" s="131">
        <v>80</v>
      </c>
      <c r="AI26" s="99">
        <f t="shared" si="205"/>
        <v>0.52631578947368418</v>
      </c>
      <c r="AJ26" s="65">
        <v>72</v>
      </c>
      <c r="AK26" s="102">
        <f t="shared" si="206"/>
        <v>0.47368421052631576</v>
      </c>
      <c r="AL26" s="332">
        <f t="shared" si="225"/>
        <v>152</v>
      </c>
      <c r="AM26" s="259">
        <f>AL26</f>
        <v>152</v>
      </c>
      <c r="AN26" s="220">
        <v>77</v>
      </c>
      <c r="AO26" s="99">
        <f t="shared" si="207"/>
        <v>0.51677852348993292</v>
      </c>
      <c r="AP26" s="221">
        <v>72</v>
      </c>
      <c r="AQ26" s="102">
        <f t="shared" si="208"/>
        <v>0.48322147651006714</v>
      </c>
      <c r="AR26" s="225">
        <f t="shared" si="226"/>
        <v>149</v>
      </c>
      <c r="AS26" s="41">
        <f>AR26</f>
        <v>149</v>
      </c>
      <c r="AT26" s="129">
        <v>75</v>
      </c>
      <c r="AU26" s="111">
        <f t="shared" si="209"/>
        <v>0.51369863013698636</v>
      </c>
      <c r="AV26" s="83">
        <v>71</v>
      </c>
      <c r="AW26" s="130">
        <f t="shared" si="210"/>
        <v>0.4863013698630137</v>
      </c>
      <c r="AX26" s="333">
        <f t="shared" si="227"/>
        <v>146</v>
      </c>
      <c r="AY26" s="259">
        <f>AX26</f>
        <v>146</v>
      </c>
      <c r="AZ26" s="220"/>
      <c r="BA26" s="99">
        <f t="shared" si="211"/>
        <v>0</v>
      </c>
      <c r="BB26" s="221"/>
      <c r="BC26" s="102">
        <f t="shared" si="212"/>
        <v>0</v>
      </c>
      <c r="BD26" s="225">
        <f t="shared" si="228"/>
        <v>0</v>
      </c>
      <c r="BE26" s="89">
        <f>BD26</f>
        <v>0</v>
      </c>
      <c r="BF26" s="129"/>
      <c r="BG26" s="111">
        <f t="shared" si="213"/>
        <v>0</v>
      </c>
      <c r="BH26" s="83"/>
      <c r="BI26" s="130">
        <f t="shared" si="214"/>
        <v>0</v>
      </c>
      <c r="BJ26" s="333">
        <f t="shared" si="229"/>
        <v>0</v>
      </c>
      <c r="BK26" s="259">
        <f>BJ26</f>
        <v>0</v>
      </c>
      <c r="BL26" s="220"/>
      <c r="BM26" s="99">
        <f t="shared" si="215"/>
        <v>0</v>
      </c>
      <c r="BN26" s="221"/>
      <c r="BO26" s="102">
        <f t="shared" si="216"/>
        <v>0</v>
      </c>
      <c r="BP26" s="225">
        <f t="shared" si="230"/>
        <v>0</v>
      </c>
      <c r="BQ26" s="41">
        <f>BP26</f>
        <v>0</v>
      </c>
      <c r="BR26" s="129"/>
      <c r="BS26" s="111">
        <f t="shared" si="217"/>
        <v>0</v>
      </c>
      <c r="BT26" s="83"/>
      <c r="BU26" s="130">
        <f t="shared" si="218"/>
        <v>0</v>
      </c>
      <c r="BV26" s="333">
        <f t="shared" si="231"/>
        <v>0</v>
      </c>
      <c r="BW26" s="259">
        <f>BV26</f>
        <v>0</v>
      </c>
      <c r="BX26" s="220"/>
      <c r="BY26" s="99">
        <f t="shared" si="219"/>
        <v>0</v>
      </c>
      <c r="BZ26" s="221"/>
      <c r="CA26" s="102">
        <f t="shared" si="220"/>
        <v>0</v>
      </c>
      <c r="CB26" s="225">
        <f t="shared" si="232"/>
        <v>0</v>
      </c>
      <c r="CC26" s="41">
        <f>CB26</f>
        <v>0</v>
      </c>
      <c r="CD26" s="161">
        <f t="shared" si="40"/>
        <v>-3</v>
      </c>
      <c r="CE26" s="162">
        <f t="shared" si="41"/>
        <v>-3</v>
      </c>
      <c r="CF26" s="161">
        <f t="shared" si="42"/>
        <v>-7</v>
      </c>
      <c r="CG26" s="162">
        <f t="shared" si="43"/>
        <v>-7</v>
      </c>
    </row>
    <row r="27" spans="1:85" s="16" customFormat="1" ht="16.5" customHeight="1" x14ac:dyDescent="0.2">
      <c r="A27" s="450"/>
      <c r="B27" s="30" t="s">
        <v>261</v>
      </c>
      <c r="C27" s="94" t="s">
        <v>31</v>
      </c>
      <c r="D27" s="198">
        <v>33</v>
      </c>
      <c r="E27" s="111">
        <f t="shared" si="18"/>
        <v>0.47142857142857142</v>
      </c>
      <c r="F27" s="201">
        <v>37</v>
      </c>
      <c r="G27" s="130">
        <f t="shared" si="19"/>
        <v>0.52857142857142858</v>
      </c>
      <c r="H27" s="215">
        <f t="shared" si="20"/>
        <v>70</v>
      </c>
      <c r="I27" s="243">
        <f>H27*0.32</f>
        <v>22.400000000000002</v>
      </c>
      <c r="J27" s="66">
        <v>34</v>
      </c>
      <c r="K27" s="99">
        <f t="shared" si="197"/>
        <v>0.46575342465753422</v>
      </c>
      <c r="L27" s="65">
        <v>39</v>
      </c>
      <c r="M27" s="102">
        <f t="shared" si="198"/>
        <v>0.53424657534246578</v>
      </c>
      <c r="N27" s="333">
        <f t="shared" si="221"/>
        <v>73</v>
      </c>
      <c r="O27" s="243">
        <f>N27*0.32</f>
        <v>23.36</v>
      </c>
      <c r="P27" s="198">
        <v>38</v>
      </c>
      <c r="Q27" s="111">
        <f t="shared" si="199"/>
        <v>0.47499999999999998</v>
      </c>
      <c r="R27" s="201">
        <v>42</v>
      </c>
      <c r="S27" s="130">
        <f t="shared" si="200"/>
        <v>0.52500000000000002</v>
      </c>
      <c r="T27" s="215">
        <f t="shared" si="222"/>
        <v>80</v>
      </c>
      <c r="U27" s="243">
        <f>T27*0.32</f>
        <v>25.6</v>
      </c>
      <c r="V27" s="129">
        <v>41</v>
      </c>
      <c r="W27" s="111">
        <f t="shared" si="201"/>
        <v>0.47126436781609193</v>
      </c>
      <c r="X27" s="83">
        <v>46</v>
      </c>
      <c r="Y27" s="130">
        <f t="shared" si="202"/>
        <v>0.52873563218390807</v>
      </c>
      <c r="Z27" s="332">
        <f t="shared" si="223"/>
        <v>87</v>
      </c>
      <c r="AA27" s="243">
        <f>Z27*0.32</f>
        <v>27.84</v>
      </c>
      <c r="AB27" s="220">
        <v>41</v>
      </c>
      <c r="AC27" s="99">
        <f t="shared" si="203"/>
        <v>0.47674418604651164</v>
      </c>
      <c r="AD27" s="221">
        <v>45</v>
      </c>
      <c r="AE27" s="102">
        <f t="shared" si="204"/>
        <v>0.52325581395348841</v>
      </c>
      <c r="AF27" s="225">
        <f t="shared" si="224"/>
        <v>86</v>
      </c>
      <c r="AG27" s="243">
        <f>AF27*0.32</f>
        <v>27.52</v>
      </c>
      <c r="AH27" s="131">
        <v>40</v>
      </c>
      <c r="AI27" s="99">
        <f t="shared" si="205"/>
        <v>0.47058823529411764</v>
      </c>
      <c r="AJ27" s="65">
        <v>45</v>
      </c>
      <c r="AK27" s="102">
        <f t="shared" si="206"/>
        <v>0.52941176470588236</v>
      </c>
      <c r="AL27" s="332">
        <f t="shared" si="225"/>
        <v>85</v>
      </c>
      <c r="AM27" s="259">
        <f>AL27*0.32</f>
        <v>27.2</v>
      </c>
      <c r="AN27" s="220">
        <v>40</v>
      </c>
      <c r="AO27" s="99">
        <f t="shared" si="207"/>
        <v>0.47058823529411764</v>
      </c>
      <c r="AP27" s="221">
        <v>45</v>
      </c>
      <c r="AQ27" s="102">
        <f t="shared" si="208"/>
        <v>0.52941176470588236</v>
      </c>
      <c r="AR27" s="225">
        <f t="shared" si="226"/>
        <v>85</v>
      </c>
      <c r="AS27" s="41">
        <f>AR27*0.32</f>
        <v>27.2</v>
      </c>
      <c r="AT27" s="129">
        <v>36</v>
      </c>
      <c r="AU27" s="111">
        <f t="shared" si="209"/>
        <v>0.45569620253164556</v>
      </c>
      <c r="AV27" s="83">
        <v>43</v>
      </c>
      <c r="AW27" s="130">
        <f t="shared" si="210"/>
        <v>0.54430379746835444</v>
      </c>
      <c r="AX27" s="333">
        <f t="shared" si="227"/>
        <v>79</v>
      </c>
      <c r="AY27" s="259">
        <f>AX27*0.32</f>
        <v>25.28</v>
      </c>
      <c r="AZ27" s="220"/>
      <c r="BA27" s="99">
        <f t="shared" si="211"/>
        <v>0</v>
      </c>
      <c r="BB27" s="221"/>
      <c r="BC27" s="102">
        <f t="shared" si="212"/>
        <v>0</v>
      </c>
      <c r="BD27" s="225">
        <f t="shared" si="228"/>
        <v>0</v>
      </c>
      <c r="BE27" s="89">
        <f>BD27*0.32</f>
        <v>0</v>
      </c>
      <c r="BF27" s="129"/>
      <c r="BG27" s="111">
        <f t="shared" si="213"/>
        <v>0</v>
      </c>
      <c r="BH27" s="83"/>
      <c r="BI27" s="130">
        <f t="shared" si="214"/>
        <v>0</v>
      </c>
      <c r="BJ27" s="333">
        <f t="shared" si="229"/>
        <v>0</v>
      </c>
      <c r="BK27" s="259">
        <f>BJ27*0.32</f>
        <v>0</v>
      </c>
      <c r="BL27" s="220"/>
      <c r="BM27" s="99">
        <f t="shared" si="215"/>
        <v>0</v>
      </c>
      <c r="BN27" s="221"/>
      <c r="BO27" s="102">
        <f t="shared" si="216"/>
        <v>0</v>
      </c>
      <c r="BP27" s="225">
        <f t="shared" si="230"/>
        <v>0</v>
      </c>
      <c r="BQ27" s="41">
        <f>BP27*0.32</f>
        <v>0</v>
      </c>
      <c r="BR27" s="129"/>
      <c r="BS27" s="111">
        <f t="shared" si="217"/>
        <v>0</v>
      </c>
      <c r="BT27" s="83"/>
      <c r="BU27" s="130">
        <f t="shared" si="218"/>
        <v>0</v>
      </c>
      <c r="BV27" s="333">
        <f t="shared" si="231"/>
        <v>0</v>
      </c>
      <c r="BW27" s="259">
        <f>BV27*0.32</f>
        <v>0</v>
      </c>
      <c r="BX27" s="220"/>
      <c r="BY27" s="99">
        <f t="shared" si="219"/>
        <v>0</v>
      </c>
      <c r="BZ27" s="221"/>
      <c r="CA27" s="102">
        <f t="shared" si="220"/>
        <v>0</v>
      </c>
      <c r="CB27" s="225">
        <f t="shared" si="232"/>
        <v>0</v>
      </c>
      <c r="CC27" s="41">
        <f>CB27*0.32</f>
        <v>0</v>
      </c>
      <c r="CD27" s="161">
        <f t="shared" si="40"/>
        <v>-6</v>
      </c>
      <c r="CE27" s="162">
        <f t="shared" si="41"/>
        <v>-1.9199999999999982</v>
      </c>
      <c r="CF27" s="161">
        <f t="shared" si="42"/>
        <v>6</v>
      </c>
      <c r="CG27" s="162">
        <f t="shared" si="43"/>
        <v>1.9200000000000017</v>
      </c>
    </row>
    <row r="28" spans="1:85" s="16" customFormat="1" ht="16.5" customHeight="1" x14ac:dyDescent="0.2">
      <c r="A28" s="450"/>
      <c r="B28" s="30" t="s">
        <v>261</v>
      </c>
      <c r="C28" s="94" t="s">
        <v>33</v>
      </c>
      <c r="D28" s="198">
        <v>9</v>
      </c>
      <c r="E28" s="111">
        <f t="shared" si="18"/>
        <v>0.5625</v>
      </c>
      <c r="F28" s="201">
        <v>7</v>
      </c>
      <c r="G28" s="130">
        <f t="shared" si="19"/>
        <v>0.4375</v>
      </c>
      <c r="H28" s="215">
        <f t="shared" si="20"/>
        <v>16</v>
      </c>
      <c r="I28" s="243">
        <f>H28*0.27</f>
        <v>4.32</v>
      </c>
      <c r="J28" s="66">
        <v>9</v>
      </c>
      <c r="K28" s="99">
        <f t="shared" si="197"/>
        <v>0.5625</v>
      </c>
      <c r="L28" s="65">
        <v>7</v>
      </c>
      <c r="M28" s="102">
        <f t="shared" si="198"/>
        <v>0.4375</v>
      </c>
      <c r="N28" s="333">
        <f t="shared" si="221"/>
        <v>16</v>
      </c>
      <c r="O28" s="243">
        <f>N28*0.27</f>
        <v>4.32</v>
      </c>
      <c r="P28" s="198">
        <v>6</v>
      </c>
      <c r="Q28" s="111">
        <f t="shared" si="199"/>
        <v>0.42857142857142855</v>
      </c>
      <c r="R28" s="201">
        <v>8</v>
      </c>
      <c r="S28" s="130">
        <f t="shared" si="200"/>
        <v>0.5714285714285714</v>
      </c>
      <c r="T28" s="215">
        <f t="shared" si="222"/>
        <v>14</v>
      </c>
      <c r="U28" s="243">
        <f>T28*0.27</f>
        <v>3.7800000000000002</v>
      </c>
      <c r="V28" s="129">
        <v>6</v>
      </c>
      <c r="W28" s="111">
        <f t="shared" si="201"/>
        <v>0.4</v>
      </c>
      <c r="X28" s="83">
        <v>9</v>
      </c>
      <c r="Y28" s="130">
        <f t="shared" si="202"/>
        <v>0.6</v>
      </c>
      <c r="Z28" s="332">
        <f t="shared" si="223"/>
        <v>15</v>
      </c>
      <c r="AA28" s="243">
        <f>Z28*0.27</f>
        <v>4.0500000000000007</v>
      </c>
      <c r="AB28" s="220">
        <v>5</v>
      </c>
      <c r="AC28" s="99">
        <f t="shared" si="203"/>
        <v>0.38461538461538464</v>
      </c>
      <c r="AD28" s="221">
        <v>8</v>
      </c>
      <c r="AE28" s="102">
        <f t="shared" si="204"/>
        <v>0.61538461538461542</v>
      </c>
      <c r="AF28" s="225">
        <f t="shared" si="224"/>
        <v>13</v>
      </c>
      <c r="AG28" s="243">
        <f>AF28*0.27</f>
        <v>3.5100000000000002</v>
      </c>
      <c r="AH28" s="131">
        <v>5</v>
      </c>
      <c r="AI28" s="99">
        <f t="shared" si="205"/>
        <v>0.38461538461538464</v>
      </c>
      <c r="AJ28" s="65">
        <v>8</v>
      </c>
      <c r="AK28" s="102">
        <f t="shared" si="206"/>
        <v>0.61538461538461542</v>
      </c>
      <c r="AL28" s="332">
        <f t="shared" si="225"/>
        <v>13</v>
      </c>
      <c r="AM28" s="259">
        <f>AL28*0.27</f>
        <v>3.5100000000000002</v>
      </c>
      <c r="AN28" s="220">
        <v>5</v>
      </c>
      <c r="AO28" s="99">
        <f t="shared" si="207"/>
        <v>0.38461538461538464</v>
      </c>
      <c r="AP28" s="221">
        <v>8</v>
      </c>
      <c r="AQ28" s="102">
        <f t="shared" si="208"/>
        <v>0.61538461538461542</v>
      </c>
      <c r="AR28" s="225">
        <f t="shared" si="226"/>
        <v>13</v>
      </c>
      <c r="AS28" s="41">
        <f>AR28*0.27</f>
        <v>3.5100000000000002</v>
      </c>
      <c r="AT28" s="129">
        <v>5</v>
      </c>
      <c r="AU28" s="111">
        <f t="shared" si="209"/>
        <v>0.38461538461538464</v>
      </c>
      <c r="AV28" s="83">
        <v>8</v>
      </c>
      <c r="AW28" s="130">
        <f t="shared" si="210"/>
        <v>0.61538461538461542</v>
      </c>
      <c r="AX28" s="333">
        <f t="shared" si="227"/>
        <v>13</v>
      </c>
      <c r="AY28" s="259">
        <f>AX28*0.27</f>
        <v>3.5100000000000002</v>
      </c>
      <c r="AZ28" s="220"/>
      <c r="BA28" s="99">
        <f t="shared" si="211"/>
        <v>0</v>
      </c>
      <c r="BB28" s="221"/>
      <c r="BC28" s="102">
        <f t="shared" si="212"/>
        <v>0</v>
      </c>
      <c r="BD28" s="225">
        <f t="shared" si="228"/>
        <v>0</v>
      </c>
      <c r="BE28" s="89">
        <f>BD28*0.27</f>
        <v>0</v>
      </c>
      <c r="BF28" s="129"/>
      <c r="BG28" s="111">
        <f t="shared" si="213"/>
        <v>0</v>
      </c>
      <c r="BH28" s="83"/>
      <c r="BI28" s="130">
        <f t="shared" si="214"/>
        <v>0</v>
      </c>
      <c r="BJ28" s="333">
        <f t="shared" si="229"/>
        <v>0</v>
      </c>
      <c r="BK28" s="259">
        <f>BJ28*0.27</f>
        <v>0</v>
      </c>
      <c r="BL28" s="220"/>
      <c r="BM28" s="99">
        <f t="shared" si="215"/>
        <v>0</v>
      </c>
      <c r="BN28" s="221"/>
      <c r="BO28" s="102">
        <f t="shared" si="216"/>
        <v>0</v>
      </c>
      <c r="BP28" s="225">
        <f t="shared" si="230"/>
        <v>0</v>
      </c>
      <c r="BQ28" s="41">
        <f>BP28*0.27</f>
        <v>0</v>
      </c>
      <c r="BR28" s="129"/>
      <c r="BS28" s="111">
        <f t="shared" si="217"/>
        <v>0</v>
      </c>
      <c r="BT28" s="83"/>
      <c r="BU28" s="130">
        <f t="shared" si="218"/>
        <v>0</v>
      </c>
      <c r="BV28" s="333">
        <f t="shared" si="231"/>
        <v>0</v>
      </c>
      <c r="BW28" s="259">
        <f>BV28*0.27</f>
        <v>0</v>
      </c>
      <c r="BX28" s="220"/>
      <c r="BY28" s="99">
        <f t="shared" si="219"/>
        <v>0</v>
      </c>
      <c r="BZ28" s="221"/>
      <c r="CA28" s="102">
        <f t="shared" si="220"/>
        <v>0</v>
      </c>
      <c r="CB28" s="225">
        <f t="shared" si="232"/>
        <v>0</v>
      </c>
      <c r="CC28" s="41">
        <f>CB28*0.27</f>
        <v>0</v>
      </c>
      <c r="CD28" s="161">
        <f t="shared" si="40"/>
        <v>0</v>
      </c>
      <c r="CE28" s="162">
        <f t="shared" si="41"/>
        <v>0</v>
      </c>
      <c r="CF28" s="161">
        <f t="shared" si="42"/>
        <v>-3</v>
      </c>
      <c r="CG28" s="162">
        <f t="shared" si="43"/>
        <v>-0.81</v>
      </c>
    </row>
    <row r="29" spans="1:85" s="16" customFormat="1" ht="16.5" customHeight="1" x14ac:dyDescent="0.2">
      <c r="A29" s="450"/>
      <c r="B29" s="30" t="s">
        <v>261</v>
      </c>
      <c r="C29" s="94" t="s">
        <v>34</v>
      </c>
      <c r="D29" s="198">
        <v>12</v>
      </c>
      <c r="E29" s="111">
        <f t="shared" si="18"/>
        <v>0.42857142857142855</v>
      </c>
      <c r="F29" s="201">
        <v>16</v>
      </c>
      <c r="G29" s="130">
        <f t="shared" si="19"/>
        <v>0.5714285714285714</v>
      </c>
      <c r="H29" s="215">
        <f t="shared" si="20"/>
        <v>28</v>
      </c>
      <c r="I29" s="243">
        <f>H29*0.22</f>
        <v>6.16</v>
      </c>
      <c r="J29" s="66">
        <v>12</v>
      </c>
      <c r="K29" s="99">
        <f t="shared" si="197"/>
        <v>0.41379310344827586</v>
      </c>
      <c r="L29" s="65">
        <v>17</v>
      </c>
      <c r="M29" s="102">
        <f t="shared" si="198"/>
        <v>0.58620689655172409</v>
      </c>
      <c r="N29" s="333">
        <f t="shared" si="221"/>
        <v>29</v>
      </c>
      <c r="O29" s="243">
        <f>N29*0.22</f>
        <v>6.38</v>
      </c>
      <c r="P29" s="198">
        <v>12</v>
      </c>
      <c r="Q29" s="111">
        <f t="shared" si="199"/>
        <v>0.46153846153846156</v>
      </c>
      <c r="R29" s="201">
        <v>14</v>
      </c>
      <c r="S29" s="130">
        <f t="shared" si="200"/>
        <v>0.53846153846153844</v>
      </c>
      <c r="T29" s="215">
        <f t="shared" si="222"/>
        <v>26</v>
      </c>
      <c r="U29" s="243">
        <f>T29*0.22</f>
        <v>5.72</v>
      </c>
      <c r="V29" s="129">
        <v>11</v>
      </c>
      <c r="W29" s="111">
        <f t="shared" si="201"/>
        <v>0.37931034482758619</v>
      </c>
      <c r="X29" s="83">
        <v>18</v>
      </c>
      <c r="Y29" s="130">
        <f t="shared" si="202"/>
        <v>0.62068965517241381</v>
      </c>
      <c r="Z29" s="332">
        <f t="shared" si="223"/>
        <v>29</v>
      </c>
      <c r="AA29" s="243">
        <f>Z29*0.22</f>
        <v>6.38</v>
      </c>
      <c r="AB29" s="220">
        <v>12</v>
      </c>
      <c r="AC29" s="99">
        <f t="shared" si="203"/>
        <v>0.375</v>
      </c>
      <c r="AD29" s="221">
        <v>20</v>
      </c>
      <c r="AE29" s="102">
        <f t="shared" si="204"/>
        <v>0.625</v>
      </c>
      <c r="AF29" s="225">
        <f t="shared" si="224"/>
        <v>32</v>
      </c>
      <c r="AG29" s="243">
        <f>AF29*0.22</f>
        <v>7.04</v>
      </c>
      <c r="AH29" s="131">
        <v>12</v>
      </c>
      <c r="AI29" s="99">
        <f t="shared" si="205"/>
        <v>0.38709677419354838</v>
      </c>
      <c r="AJ29" s="65">
        <v>19</v>
      </c>
      <c r="AK29" s="102">
        <f t="shared" si="206"/>
        <v>0.61290322580645162</v>
      </c>
      <c r="AL29" s="332">
        <f t="shared" si="225"/>
        <v>31</v>
      </c>
      <c r="AM29" s="259">
        <f>AL29*0.22</f>
        <v>6.82</v>
      </c>
      <c r="AN29" s="220">
        <v>12</v>
      </c>
      <c r="AO29" s="99">
        <f t="shared" si="207"/>
        <v>0.38709677419354838</v>
      </c>
      <c r="AP29" s="221">
        <v>19</v>
      </c>
      <c r="AQ29" s="102">
        <f t="shared" si="208"/>
        <v>0.61290322580645162</v>
      </c>
      <c r="AR29" s="225">
        <f t="shared" si="226"/>
        <v>31</v>
      </c>
      <c r="AS29" s="41">
        <f>AR29*0.22</f>
        <v>6.82</v>
      </c>
      <c r="AT29" s="129">
        <v>12</v>
      </c>
      <c r="AU29" s="111">
        <f t="shared" si="209"/>
        <v>0.38709677419354838</v>
      </c>
      <c r="AV29" s="83">
        <v>19</v>
      </c>
      <c r="AW29" s="130">
        <f t="shared" si="210"/>
        <v>0.61290322580645162</v>
      </c>
      <c r="AX29" s="333">
        <f t="shared" si="227"/>
        <v>31</v>
      </c>
      <c r="AY29" s="259">
        <f>AX29*0.22</f>
        <v>6.82</v>
      </c>
      <c r="AZ29" s="220"/>
      <c r="BA29" s="99">
        <f t="shared" si="211"/>
        <v>0</v>
      </c>
      <c r="BB29" s="221"/>
      <c r="BC29" s="102">
        <f t="shared" si="212"/>
        <v>0</v>
      </c>
      <c r="BD29" s="225">
        <f t="shared" si="228"/>
        <v>0</v>
      </c>
      <c r="BE29" s="89">
        <f>BD29*0.22</f>
        <v>0</v>
      </c>
      <c r="BF29" s="129"/>
      <c r="BG29" s="111">
        <f t="shared" si="213"/>
        <v>0</v>
      </c>
      <c r="BH29" s="83"/>
      <c r="BI29" s="130">
        <f t="shared" si="214"/>
        <v>0</v>
      </c>
      <c r="BJ29" s="333">
        <f t="shared" si="229"/>
        <v>0</v>
      </c>
      <c r="BK29" s="294">
        <f>BJ29*0.22</f>
        <v>0</v>
      </c>
      <c r="BL29" s="220"/>
      <c r="BM29" s="99">
        <f t="shared" si="215"/>
        <v>0</v>
      </c>
      <c r="BN29" s="221"/>
      <c r="BO29" s="102">
        <f t="shared" si="216"/>
        <v>0</v>
      </c>
      <c r="BP29" s="225">
        <f t="shared" si="230"/>
        <v>0</v>
      </c>
      <c r="BQ29" s="89">
        <f>BP29*0.22</f>
        <v>0</v>
      </c>
      <c r="BR29" s="129"/>
      <c r="BS29" s="111">
        <f t="shared" si="217"/>
        <v>0</v>
      </c>
      <c r="BT29" s="83"/>
      <c r="BU29" s="130">
        <f t="shared" si="218"/>
        <v>0</v>
      </c>
      <c r="BV29" s="333">
        <f t="shared" si="231"/>
        <v>0</v>
      </c>
      <c r="BW29" s="259">
        <f>BV29*0.22</f>
        <v>0</v>
      </c>
      <c r="BX29" s="220"/>
      <c r="BY29" s="99">
        <f t="shared" si="219"/>
        <v>0</v>
      </c>
      <c r="BZ29" s="221"/>
      <c r="CA29" s="102">
        <f t="shared" si="220"/>
        <v>0</v>
      </c>
      <c r="CB29" s="225">
        <f t="shared" si="232"/>
        <v>0</v>
      </c>
      <c r="CC29" s="41">
        <f>CB29*0.22</f>
        <v>0</v>
      </c>
      <c r="CD29" s="161">
        <f t="shared" si="40"/>
        <v>0</v>
      </c>
      <c r="CE29" s="162">
        <f t="shared" si="41"/>
        <v>0</v>
      </c>
      <c r="CF29" s="161">
        <f t="shared" si="42"/>
        <v>2</v>
      </c>
      <c r="CG29" s="162">
        <f t="shared" si="43"/>
        <v>0.44000000000000039</v>
      </c>
    </row>
    <row r="30" spans="1:85" s="16" customFormat="1" ht="16.5" customHeight="1" thickBot="1" x14ac:dyDescent="0.25">
      <c r="A30" s="450"/>
      <c r="B30" s="30" t="s">
        <v>261</v>
      </c>
      <c r="C30" s="95" t="s">
        <v>35</v>
      </c>
      <c r="D30" s="199">
        <v>15</v>
      </c>
      <c r="E30" s="112">
        <f t="shared" si="18"/>
        <v>0.6</v>
      </c>
      <c r="F30" s="202">
        <v>10</v>
      </c>
      <c r="G30" s="133">
        <f t="shared" si="19"/>
        <v>0.4</v>
      </c>
      <c r="H30" s="216">
        <f t="shared" si="20"/>
        <v>25</v>
      </c>
      <c r="I30" s="244">
        <f>H30*0.16</f>
        <v>4</v>
      </c>
      <c r="J30" s="87">
        <v>15</v>
      </c>
      <c r="K30" s="100">
        <f t="shared" si="197"/>
        <v>0.6</v>
      </c>
      <c r="L30" s="84">
        <v>10</v>
      </c>
      <c r="M30" s="103">
        <f t="shared" si="198"/>
        <v>0.4</v>
      </c>
      <c r="N30" s="334">
        <f t="shared" si="221"/>
        <v>25</v>
      </c>
      <c r="O30" s="244">
        <f>N30*0.16</f>
        <v>4</v>
      </c>
      <c r="P30" s="199">
        <v>15</v>
      </c>
      <c r="Q30" s="112">
        <f t="shared" si="199"/>
        <v>0.625</v>
      </c>
      <c r="R30" s="202">
        <v>9</v>
      </c>
      <c r="S30" s="133">
        <f t="shared" si="200"/>
        <v>0.375</v>
      </c>
      <c r="T30" s="216">
        <f t="shared" si="222"/>
        <v>24</v>
      </c>
      <c r="U30" s="244">
        <f>T30*0.16</f>
        <v>3.84</v>
      </c>
      <c r="V30" s="132">
        <v>16</v>
      </c>
      <c r="W30" s="112">
        <f t="shared" si="201"/>
        <v>0.61538461538461542</v>
      </c>
      <c r="X30" s="86">
        <v>10</v>
      </c>
      <c r="Y30" s="133">
        <f t="shared" si="202"/>
        <v>0.38461538461538464</v>
      </c>
      <c r="Z30" s="335">
        <f t="shared" si="223"/>
        <v>26</v>
      </c>
      <c r="AA30" s="244">
        <f>Z30*0.16</f>
        <v>4.16</v>
      </c>
      <c r="AB30" s="231">
        <v>15</v>
      </c>
      <c r="AC30" s="100">
        <f t="shared" si="203"/>
        <v>0.625</v>
      </c>
      <c r="AD30" s="234">
        <v>9</v>
      </c>
      <c r="AE30" s="103">
        <f t="shared" si="204"/>
        <v>0.375</v>
      </c>
      <c r="AF30" s="236">
        <f t="shared" si="224"/>
        <v>24</v>
      </c>
      <c r="AG30" s="244">
        <f>AF30*0.16</f>
        <v>3.84</v>
      </c>
      <c r="AH30" s="135">
        <v>15</v>
      </c>
      <c r="AI30" s="100">
        <f t="shared" si="205"/>
        <v>0.6</v>
      </c>
      <c r="AJ30" s="84">
        <v>10</v>
      </c>
      <c r="AK30" s="103">
        <f t="shared" si="206"/>
        <v>0.4</v>
      </c>
      <c r="AL30" s="335">
        <f t="shared" si="225"/>
        <v>25</v>
      </c>
      <c r="AM30" s="260">
        <f>AL30*0.16</f>
        <v>4</v>
      </c>
      <c r="AN30" s="231">
        <v>15</v>
      </c>
      <c r="AO30" s="100">
        <f t="shared" si="207"/>
        <v>0.6</v>
      </c>
      <c r="AP30" s="234">
        <v>10</v>
      </c>
      <c r="AQ30" s="103">
        <f t="shared" si="208"/>
        <v>0.4</v>
      </c>
      <c r="AR30" s="236">
        <f t="shared" si="226"/>
        <v>25</v>
      </c>
      <c r="AS30" s="42">
        <f>AR30*0.16</f>
        <v>4</v>
      </c>
      <c r="AT30" s="132">
        <v>17</v>
      </c>
      <c r="AU30" s="112">
        <f t="shared" si="209"/>
        <v>0.6071428571428571</v>
      </c>
      <c r="AV30" s="86">
        <v>11</v>
      </c>
      <c r="AW30" s="133">
        <f t="shared" si="210"/>
        <v>0.39285714285714285</v>
      </c>
      <c r="AX30" s="334">
        <f t="shared" si="227"/>
        <v>28</v>
      </c>
      <c r="AY30" s="260">
        <f>AX30*0.16</f>
        <v>4.4800000000000004</v>
      </c>
      <c r="AZ30" s="231"/>
      <c r="BA30" s="100">
        <f t="shared" si="211"/>
        <v>0</v>
      </c>
      <c r="BB30" s="234"/>
      <c r="BC30" s="103">
        <f t="shared" si="212"/>
        <v>0</v>
      </c>
      <c r="BD30" s="236">
        <f t="shared" si="228"/>
        <v>0</v>
      </c>
      <c r="BE30" s="90">
        <f>BD30*0.16</f>
        <v>0</v>
      </c>
      <c r="BF30" s="132"/>
      <c r="BG30" s="112">
        <f t="shared" si="213"/>
        <v>0</v>
      </c>
      <c r="BH30" s="86"/>
      <c r="BI30" s="133">
        <f t="shared" si="214"/>
        <v>0</v>
      </c>
      <c r="BJ30" s="334">
        <f t="shared" si="229"/>
        <v>0</v>
      </c>
      <c r="BK30" s="295">
        <f>BJ30*0.16</f>
        <v>0</v>
      </c>
      <c r="BL30" s="231"/>
      <c r="BM30" s="100">
        <f t="shared" si="215"/>
        <v>0</v>
      </c>
      <c r="BN30" s="234"/>
      <c r="BO30" s="103">
        <f t="shared" si="216"/>
        <v>0</v>
      </c>
      <c r="BP30" s="236">
        <f t="shared" si="230"/>
        <v>0</v>
      </c>
      <c r="BQ30" s="90">
        <f>BP30*0.16</f>
        <v>0</v>
      </c>
      <c r="BR30" s="132"/>
      <c r="BS30" s="112">
        <f t="shared" si="217"/>
        <v>0</v>
      </c>
      <c r="BT30" s="86"/>
      <c r="BU30" s="133">
        <f t="shared" si="218"/>
        <v>0</v>
      </c>
      <c r="BV30" s="334">
        <f t="shared" si="231"/>
        <v>0</v>
      </c>
      <c r="BW30" s="260">
        <f>BV30*0.16</f>
        <v>0</v>
      </c>
      <c r="BX30" s="231"/>
      <c r="BY30" s="100">
        <f t="shared" si="219"/>
        <v>0</v>
      </c>
      <c r="BZ30" s="234"/>
      <c r="CA30" s="103">
        <f t="shared" si="220"/>
        <v>0</v>
      </c>
      <c r="CB30" s="236">
        <f t="shared" si="232"/>
        <v>0</v>
      </c>
      <c r="CC30" s="42">
        <f>CB30*0.16</f>
        <v>0</v>
      </c>
      <c r="CD30" s="179">
        <f t="shared" si="40"/>
        <v>3</v>
      </c>
      <c r="CE30" s="180">
        <f t="shared" si="41"/>
        <v>0.48000000000000043</v>
      </c>
      <c r="CF30" s="179">
        <f t="shared" si="42"/>
        <v>3</v>
      </c>
      <c r="CG30" s="180">
        <f t="shared" si="43"/>
        <v>0.48000000000000043</v>
      </c>
    </row>
    <row r="31" spans="1:85" ht="16.5" customHeight="1" thickBot="1" x14ac:dyDescent="0.25">
      <c r="A31" s="452"/>
      <c r="B31" s="445" t="s">
        <v>302</v>
      </c>
      <c r="C31" s="446"/>
      <c r="D31" s="341">
        <f>SUM(D16:D30)</f>
        <v>381</v>
      </c>
      <c r="E31" s="253">
        <f t="shared" si="18"/>
        <v>0.46350364963503649</v>
      </c>
      <c r="F31" s="341">
        <f>SUM(F16:F30)</f>
        <v>441</v>
      </c>
      <c r="G31" s="253">
        <f t="shared" si="19"/>
        <v>0.53649635036496346</v>
      </c>
      <c r="H31" s="341">
        <f>SUM(H16:H30)</f>
        <v>822</v>
      </c>
      <c r="I31" s="394">
        <f>SUM(I16:I30)</f>
        <v>446.41999999999996</v>
      </c>
      <c r="J31" s="342">
        <f>SUM(J16:J30)</f>
        <v>381</v>
      </c>
      <c r="K31" s="254">
        <f>J31/N31</f>
        <v>0.46181818181818179</v>
      </c>
      <c r="L31" s="343">
        <f>SUM(L16:L30)</f>
        <v>444</v>
      </c>
      <c r="M31" s="255">
        <f>L31/N31</f>
        <v>0.53818181818181821</v>
      </c>
      <c r="N31" s="343">
        <f>SUM(N16:N30)</f>
        <v>825</v>
      </c>
      <c r="O31" s="394">
        <f>SUM(O16:O30)</f>
        <v>446.59999999999997</v>
      </c>
      <c r="P31" s="343">
        <f>SUM(P16:P30)</f>
        <v>378</v>
      </c>
      <c r="Q31" s="253">
        <f>P31/T31</f>
        <v>0.46153846153846156</v>
      </c>
      <c r="R31" s="343">
        <f>SUM(R16:R30)</f>
        <v>441</v>
      </c>
      <c r="S31" s="253">
        <f>R31/T31</f>
        <v>0.53846153846153844</v>
      </c>
      <c r="T31" s="343">
        <f>SUM(T16:T30)</f>
        <v>819</v>
      </c>
      <c r="U31" s="394">
        <f>SUM(U16:U30)</f>
        <v>442.16</v>
      </c>
      <c r="V31" s="343">
        <f>SUM(V16:V30)</f>
        <v>377</v>
      </c>
      <c r="W31" s="253">
        <f>V31/Z31</f>
        <v>0.45752427184466021</v>
      </c>
      <c r="X31" s="343">
        <f>SUM(X16:X30)</f>
        <v>447</v>
      </c>
      <c r="Y31" s="253">
        <f>X31/Z31</f>
        <v>0.54247572815533984</v>
      </c>
      <c r="Z31" s="343">
        <f>SUM(Z16:Z30)</f>
        <v>824</v>
      </c>
      <c r="AA31" s="394">
        <f>SUM(AA16:AA30)</f>
        <v>438.49</v>
      </c>
      <c r="AB31" s="343">
        <f>SUM(AB16:AB30)</f>
        <v>369</v>
      </c>
      <c r="AC31" s="253">
        <f>AB31/AF31</f>
        <v>0.45555555555555555</v>
      </c>
      <c r="AD31" s="343">
        <f>SUM(AD16:AD30)</f>
        <v>441</v>
      </c>
      <c r="AE31" s="253">
        <f>AD31/AF31</f>
        <v>0.5444444444444444</v>
      </c>
      <c r="AF31" s="343">
        <f>SUM(AF16:AF30)</f>
        <v>810</v>
      </c>
      <c r="AG31" s="394">
        <f>SUM(AG16:AG30)</f>
        <v>425.96999999999997</v>
      </c>
      <c r="AH31" s="343">
        <f>SUM(AH16:AH30)</f>
        <v>324</v>
      </c>
      <c r="AI31" s="253">
        <f t="shared" ref="AI31:AI32" si="246">AH31/AL31</f>
        <v>0.4462809917355372</v>
      </c>
      <c r="AJ31" s="343">
        <f>SUM(AJ16:AJ30)</f>
        <v>402</v>
      </c>
      <c r="AK31" s="253">
        <f t="shared" ref="AK31:AK32" si="247">AJ31/AL31</f>
        <v>0.55371900826446285</v>
      </c>
      <c r="AL31" s="343">
        <f>SUM(AL16:AL30)</f>
        <v>726</v>
      </c>
      <c r="AM31" s="394">
        <f>SUM(AM16:AM30)</f>
        <v>410.63</v>
      </c>
      <c r="AN31" s="343">
        <f>SUM(AN16:AN30)</f>
        <v>309</v>
      </c>
      <c r="AO31" s="253">
        <f t="shared" si="49"/>
        <v>0.44269340974212035</v>
      </c>
      <c r="AP31" s="343">
        <f>SUM(AP16:AP30)</f>
        <v>389</v>
      </c>
      <c r="AQ31" s="253">
        <f t="shared" si="50"/>
        <v>0.55730659025787965</v>
      </c>
      <c r="AR31" s="343">
        <f>SUM(AR16:AR30)</f>
        <v>698</v>
      </c>
      <c r="AS31" s="394">
        <f>SUM(AS16:AS30)</f>
        <v>403.63</v>
      </c>
      <c r="AT31" s="343">
        <f>SUM(AT16:AT30)</f>
        <v>295</v>
      </c>
      <c r="AU31" s="253">
        <f t="shared" si="51"/>
        <v>0.43768545994065283</v>
      </c>
      <c r="AV31" s="343">
        <f>SUM(AV16:AV30)</f>
        <v>379</v>
      </c>
      <c r="AW31" s="253">
        <f t="shared" si="52"/>
        <v>0.56231454005934722</v>
      </c>
      <c r="AX31" s="343">
        <f>SUM(AX16:AX30)</f>
        <v>674</v>
      </c>
      <c r="AY31" s="394">
        <f>SUM(AY16:AY30)</f>
        <v>392.95</v>
      </c>
      <c r="AZ31" s="343">
        <f>SUM(AZ16:AZ30)</f>
        <v>0</v>
      </c>
      <c r="BA31" s="253" t="e">
        <f>AZ31/BD31</f>
        <v>#DIV/0!</v>
      </c>
      <c r="BB31" s="343">
        <f>SUM(BB16:BB30)</f>
        <v>0</v>
      </c>
      <c r="BC31" s="253" t="e">
        <f t="shared" si="54"/>
        <v>#DIV/0!</v>
      </c>
      <c r="BD31" s="343">
        <f>SUM(BD16:BD30)</f>
        <v>0</v>
      </c>
      <c r="BE31" s="394">
        <f>SUM(BE16:BE30)</f>
        <v>0</v>
      </c>
      <c r="BF31" s="343">
        <f>SUM(BF16:BF30)</f>
        <v>0</v>
      </c>
      <c r="BG31" s="253" t="e">
        <f>BF31/BJ31</f>
        <v>#DIV/0!</v>
      </c>
      <c r="BH31" s="343">
        <f>SUM(BH16:BH30)</f>
        <v>0</v>
      </c>
      <c r="BI31" s="253" t="e">
        <f>BH31/BJ31</f>
        <v>#DIV/0!</v>
      </c>
      <c r="BJ31" s="343">
        <f>SUM(BJ16:BJ30)</f>
        <v>0</v>
      </c>
      <c r="BK31" s="394">
        <f>SUM(BK16:BK30)</f>
        <v>0</v>
      </c>
      <c r="BL31" s="343">
        <f>SUM(BL16:BL30)</f>
        <v>0</v>
      </c>
      <c r="BM31" s="253" t="e">
        <f t="shared" si="58"/>
        <v>#DIV/0!</v>
      </c>
      <c r="BN31" s="343">
        <f>SUM(BN16:BN30)</f>
        <v>0</v>
      </c>
      <c r="BO31" s="253" t="e">
        <f t="shared" si="59"/>
        <v>#DIV/0!</v>
      </c>
      <c r="BP31" s="343">
        <f>SUM(BP16:BP30)</f>
        <v>0</v>
      </c>
      <c r="BQ31" s="394">
        <f>SUM(BQ16:BQ30)</f>
        <v>0</v>
      </c>
      <c r="BR31" s="343">
        <f>SUM(BR16:BR30)</f>
        <v>0</v>
      </c>
      <c r="BS31" s="253" t="e">
        <f t="shared" ref="BS31:BS32" si="248">BR31/BV31</f>
        <v>#DIV/0!</v>
      </c>
      <c r="BT31" s="343">
        <f>SUM(BT16:BT30)</f>
        <v>0</v>
      </c>
      <c r="BU31" s="253" t="e">
        <f t="shared" ref="BU31:BU32" si="249">BT31/BV31</f>
        <v>#DIV/0!</v>
      </c>
      <c r="BV31" s="343">
        <f>SUM(BV16:BV30)</f>
        <v>0</v>
      </c>
      <c r="BW31" s="394">
        <f>SUM(BW16:BW30)</f>
        <v>0</v>
      </c>
      <c r="BX31" s="343">
        <f>SUM(BX16:BX30)</f>
        <v>0</v>
      </c>
      <c r="BY31" s="253" t="e">
        <f t="shared" ref="BY31:BY32" si="250">BX31/CB31</f>
        <v>#DIV/0!</v>
      </c>
      <c r="BZ31" s="343">
        <f>SUM(BZ16:BZ30)</f>
        <v>0</v>
      </c>
      <c r="CA31" s="253" t="e">
        <f t="shared" ref="CA31:CA32" si="251">BZ31/CB31</f>
        <v>#DIV/0!</v>
      </c>
      <c r="CB31" s="343">
        <f t="shared" ref="CB31:CG31" si="252">SUM(CB16:CB30)</f>
        <v>0</v>
      </c>
      <c r="CC31" s="394">
        <f t="shared" si="252"/>
        <v>0</v>
      </c>
      <c r="CD31" s="337">
        <f t="shared" si="252"/>
        <v>-24</v>
      </c>
      <c r="CE31" s="395">
        <f t="shared" si="252"/>
        <v>-10.679999999999998</v>
      </c>
      <c r="CF31" s="256">
        <f t="shared" si="252"/>
        <v>-151</v>
      </c>
      <c r="CG31" s="396">
        <f t="shared" si="252"/>
        <v>-53.649999999999991</v>
      </c>
    </row>
    <row r="32" spans="1:85" s="185" customFormat="1" ht="21.75" customHeight="1" thickBot="1" x14ac:dyDescent="0.3">
      <c r="B32" s="442" t="s">
        <v>110</v>
      </c>
      <c r="C32" s="443"/>
      <c r="D32" s="251">
        <f>D11+D15+D31</f>
        <v>787</v>
      </c>
      <c r="E32" s="252">
        <f t="shared" si="18"/>
        <v>0.4362527716186253</v>
      </c>
      <c r="F32" s="251">
        <f>F11+F15+F31</f>
        <v>1017</v>
      </c>
      <c r="G32" s="252">
        <f t="shared" si="19"/>
        <v>0.5637472283813747</v>
      </c>
      <c r="H32" s="283">
        <f>H11+H15+H31</f>
        <v>1804</v>
      </c>
      <c r="I32" s="263">
        <f>I11+I15+I31</f>
        <v>1427.06</v>
      </c>
      <c r="J32" s="251">
        <f>J11+J15+J31</f>
        <v>788</v>
      </c>
      <c r="K32" s="187">
        <f>J32/N32</f>
        <v>0.43584070796460178</v>
      </c>
      <c r="L32" s="251">
        <f>L11+L15+L31</f>
        <v>1020</v>
      </c>
      <c r="M32" s="188">
        <f>L32/N32</f>
        <v>0.56415929203539827</v>
      </c>
      <c r="N32" s="283">
        <f>N11+N15+N31</f>
        <v>1808</v>
      </c>
      <c r="O32" s="263">
        <f>O11+O15+O31</f>
        <v>1428.24</v>
      </c>
      <c r="P32" s="251">
        <f>P11+P15+P31</f>
        <v>792</v>
      </c>
      <c r="Q32" s="186">
        <f>P32/T32</f>
        <v>0.43684500827357969</v>
      </c>
      <c r="R32" s="251">
        <f>R11+R15+R31</f>
        <v>1021</v>
      </c>
      <c r="S32" s="186">
        <f>R32/T32</f>
        <v>0.56315499172642025</v>
      </c>
      <c r="T32" s="283">
        <f>T11+T15+T31</f>
        <v>1813</v>
      </c>
      <c r="U32" s="263">
        <f>U11+U15+U31</f>
        <v>1434.8</v>
      </c>
      <c r="V32" s="251">
        <f>V11+V15+V31</f>
        <v>794</v>
      </c>
      <c r="W32" s="189">
        <f>V32/Z32</f>
        <v>0.43530701754385964</v>
      </c>
      <c r="X32" s="251">
        <f>X11+X15+X31</f>
        <v>1030</v>
      </c>
      <c r="Y32" s="186">
        <f>X32/Z32</f>
        <v>0.5646929824561403</v>
      </c>
      <c r="Z32" s="283">
        <f>Z11+Z15+Z31</f>
        <v>1824</v>
      </c>
      <c r="AA32" s="263">
        <f>AA11+AA15+AA31</f>
        <v>1437.13</v>
      </c>
      <c r="AB32" s="251">
        <f>AB11+AB15+AB31</f>
        <v>790</v>
      </c>
      <c r="AC32" s="186">
        <f>AB32/AF32</f>
        <v>0.43454345434543457</v>
      </c>
      <c r="AD32" s="251">
        <f>AD11+AD15+AD31</f>
        <v>1028</v>
      </c>
      <c r="AE32" s="186">
        <f>AD32/AF32</f>
        <v>0.56545654565456549</v>
      </c>
      <c r="AF32" s="283">
        <f>AF11+AF15+AF31</f>
        <v>1818</v>
      </c>
      <c r="AG32" s="263">
        <f>AG11+AG15+AG31</f>
        <v>1432.61</v>
      </c>
      <c r="AH32" s="251">
        <f>AH11+AH15+AH31</f>
        <v>744</v>
      </c>
      <c r="AI32" s="186">
        <f t="shared" si="246"/>
        <v>0.42956120092378752</v>
      </c>
      <c r="AJ32" s="251">
        <f>AJ11+AJ15+AJ31</f>
        <v>988</v>
      </c>
      <c r="AK32" s="186">
        <f t="shared" si="247"/>
        <v>0.57043879907621242</v>
      </c>
      <c r="AL32" s="283">
        <f>AL11+AL15+AL31</f>
        <v>1732</v>
      </c>
      <c r="AM32" s="263">
        <f>AM11+AM15+AM31</f>
        <v>1415.27</v>
      </c>
      <c r="AN32" s="251">
        <f>AN11+AN15+AN31</f>
        <v>729</v>
      </c>
      <c r="AO32" s="186">
        <f t="shared" si="49"/>
        <v>0.42806811509101583</v>
      </c>
      <c r="AP32" s="251">
        <f>AP11+AP15+AP31</f>
        <v>974</v>
      </c>
      <c r="AQ32" s="186">
        <f t="shared" si="50"/>
        <v>0.57193188490898417</v>
      </c>
      <c r="AR32" s="283">
        <f>AR11+AR15+AR31</f>
        <v>1703</v>
      </c>
      <c r="AS32" s="263">
        <f>AS11+AS15+AS31</f>
        <v>1407.27</v>
      </c>
      <c r="AT32" s="251">
        <f>AT11+AT15+AT31</f>
        <v>718</v>
      </c>
      <c r="AU32" s="186">
        <f t="shared" si="51"/>
        <v>0.42661913250148542</v>
      </c>
      <c r="AV32" s="251">
        <f>AV11+AV15+AV31</f>
        <v>965</v>
      </c>
      <c r="AW32" s="186">
        <f t="shared" si="52"/>
        <v>0.57338086749851458</v>
      </c>
      <c r="AX32" s="283">
        <f>AX11+AX15+AX31</f>
        <v>1683</v>
      </c>
      <c r="AY32" s="263">
        <f>AY11+AY15+AY31</f>
        <v>1400.59</v>
      </c>
      <c r="AZ32" s="251">
        <f>AZ11+AZ15+AZ31</f>
        <v>0</v>
      </c>
      <c r="BA32" s="186" t="e">
        <f t="shared" si="53"/>
        <v>#DIV/0!</v>
      </c>
      <c r="BB32" s="251">
        <f>BB11+BB15+BB31</f>
        <v>0</v>
      </c>
      <c r="BC32" s="186" t="e">
        <f t="shared" si="54"/>
        <v>#DIV/0!</v>
      </c>
      <c r="BD32" s="283">
        <f>BD11+BD15+BD31</f>
        <v>0</v>
      </c>
      <c r="BE32" s="263">
        <f>BE11+BE15+BE31</f>
        <v>0</v>
      </c>
      <c r="BF32" s="251">
        <f>BF11+BF15+BF31</f>
        <v>0</v>
      </c>
      <c r="BG32" s="186" t="e">
        <f t="shared" si="56"/>
        <v>#DIV/0!</v>
      </c>
      <c r="BH32" s="251">
        <f>BH11+BH15+BH31</f>
        <v>0</v>
      </c>
      <c r="BI32" s="186" t="e">
        <f t="shared" si="57"/>
        <v>#DIV/0!</v>
      </c>
      <c r="BJ32" s="283">
        <f>BJ11+BJ15+BJ31</f>
        <v>0</v>
      </c>
      <c r="BK32" s="263">
        <f>BK11+BK15+BK31</f>
        <v>0</v>
      </c>
      <c r="BL32" s="251">
        <f>BL11+BL15+BL31</f>
        <v>0</v>
      </c>
      <c r="BM32" s="186" t="e">
        <f t="shared" si="58"/>
        <v>#DIV/0!</v>
      </c>
      <c r="BN32" s="251">
        <f>BN11+BN15+BN31</f>
        <v>0</v>
      </c>
      <c r="BO32" s="186" t="e">
        <f t="shared" si="59"/>
        <v>#DIV/0!</v>
      </c>
      <c r="BP32" s="283">
        <f>BP11+BP15+BP31</f>
        <v>0</v>
      </c>
      <c r="BQ32" s="263">
        <f>BQ11+BQ15+BQ31</f>
        <v>0</v>
      </c>
      <c r="BR32" s="251">
        <f>BR11+BR15+BR31</f>
        <v>0</v>
      </c>
      <c r="BS32" s="186" t="e">
        <f t="shared" si="248"/>
        <v>#DIV/0!</v>
      </c>
      <c r="BT32" s="251">
        <f>BT11+BT15+BT31</f>
        <v>0</v>
      </c>
      <c r="BU32" s="186" t="e">
        <f t="shared" si="249"/>
        <v>#DIV/0!</v>
      </c>
      <c r="BV32" s="283">
        <f>BV11+BV15+BV31</f>
        <v>0</v>
      </c>
      <c r="BW32" s="263">
        <f>BW11+BW15+BW31</f>
        <v>0</v>
      </c>
      <c r="BX32" s="251">
        <f>BX11+BX15+BX31</f>
        <v>0</v>
      </c>
      <c r="BY32" s="186" t="e">
        <f t="shared" si="250"/>
        <v>#DIV/0!</v>
      </c>
      <c r="BZ32" s="251">
        <f>BZ11+BZ15+BZ31</f>
        <v>0</v>
      </c>
      <c r="CA32" s="186" t="e">
        <f t="shared" si="251"/>
        <v>#DIV/0!</v>
      </c>
      <c r="CB32" s="283">
        <f t="shared" ref="CB32:CG32" si="253">CB11+CB15+CB31</f>
        <v>0</v>
      </c>
      <c r="CC32" s="263">
        <f t="shared" si="253"/>
        <v>0</v>
      </c>
      <c r="CD32" s="8">
        <f t="shared" si="253"/>
        <v>-20</v>
      </c>
      <c r="CE32" s="156">
        <f t="shared" si="253"/>
        <v>-6.6799999999999979</v>
      </c>
      <c r="CF32" s="257">
        <f t="shared" si="253"/>
        <v>-125</v>
      </c>
      <c r="CG32" s="397">
        <f t="shared" si="253"/>
        <v>-27.649999999999991</v>
      </c>
    </row>
  </sheetData>
  <mergeCells count="25">
    <mergeCell ref="CD1:CG1"/>
    <mergeCell ref="CF2:CG2"/>
    <mergeCell ref="AT2:AY2"/>
    <mergeCell ref="AZ2:BE2"/>
    <mergeCell ref="BF2:BK2"/>
    <mergeCell ref="BL2:BQ2"/>
    <mergeCell ref="BR2:BW2"/>
    <mergeCell ref="BX2:CC2"/>
    <mergeCell ref="V2:AA2"/>
    <mergeCell ref="AB2:AG2"/>
    <mergeCell ref="AH2:AM2"/>
    <mergeCell ref="AN2:AS2"/>
    <mergeCell ref="CD2:CE2"/>
    <mergeCell ref="D2:I2"/>
    <mergeCell ref="A1:B1"/>
    <mergeCell ref="A2:C2"/>
    <mergeCell ref="J2:O2"/>
    <mergeCell ref="P2:U2"/>
    <mergeCell ref="B32:C32"/>
    <mergeCell ref="A3:B3"/>
    <mergeCell ref="B11:C11"/>
    <mergeCell ref="B31:C31"/>
    <mergeCell ref="A4:A11"/>
    <mergeCell ref="A12:A31"/>
    <mergeCell ref="B15:C15"/>
  </mergeCells>
  <phoneticPr fontId="13" type="noConversion"/>
  <printOptions horizontalCentered="1" verticalCentered="1"/>
  <pageMargins left="0.78740157480314965" right="0.78740157480314965" top="0.98425196850393704" bottom="0.98425196850393704" header="0.39370078740157483" footer="0.19685039370078741"/>
  <pageSetup paperSize="8" scale="40" orientation="landscape" cellComments="asDisplayed" r:id="rId1"/>
  <headerFooter alignWithMargins="0">
    <oddHeader>&amp;L&amp;8Área de Personal
Sección de Organización y Desarrollo &amp;C&amp;"Arial,Negrita"&amp;8EVOLUCIÓN MENSUAL DE LA PLANTILLA DE LA UNIVERSIDAD DE CÁDIZ&amp;R&amp;8&amp;D</oddHeader>
    <oddFooter>&amp;L&amp;P/&amp;N&amp;C&amp;F&amp;R&amp;8PDI</oddFooter>
  </headerFooter>
  <ignoredErrors>
    <ignoredError sqref="O8"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BR40"/>
  <sheetViews>
    <sheetView zoomScale="110" zoomScaleNormal="110" zoomScaleSheetLayoutView="55" workbookViewId="0">
      <pane xSplit="2" ySplit="2" topLeftCell="C3" activePane="bottomRight" state="frozen"/>
      <selection pane="topRight" activeCell="C1" sqref="C1"/>
      <selection pane="bottomLeft" activeCell="A3" sqref="A3"/>
      <selection pane="bottomRight" activeCell="AL40" sqref="AL40"/>
    </sheetView>
  </sheetViews>
  <sheetFormatPr baseColWidth="10" defaultColWidth="18.5546875" defaultRowHeight="10.199999999999999" x14ac:dyDescent="0.2"/>
  <cols>
    <col min="1" max="1" width="4.5546875" style="16" customWidth="1"/>
    <col min="2" max="2" width="35.88671875" style="16" customWidth="1"/>
    <col min="3" max="3" width="7.33203125" style="16" bestFit="1" customWidth="1"/>
    <col min="4" max="4" width="9.5546875" style="16" bestFit="1" customWidth="1"/>
    <col min="5" max="5" width="8.109375" style="16" bestFit="1" customWidth="1"/>
    <col min="6" max="6" width="8.44140625" style="16" bestFit="1" customWidth="1"/>
    <col min="7" max="7" width="7.6640625" style="16" bestFit="1" customWidth="1"/>
    <col min="8" max="8" width="7.33203125" style="16" bestFit="1" customWidth="1"/>
    <col min="9" max="9" width="8.44140625" style="16" bestFit="1" customWidth="1"/>
    <col min="10" max="10" width="8.109375" style="16" bestFit="1" customWidth="1"/>
    <col min="11" max="11" width="8.5546875" style="16" bestFit="1" customWidth="1"/>
    <col min="12" max="12" width="7.109375" style="15" bestFit="1" customWidth="1"/>
    <col min="13" max="13" width="7.33203125" style="16" customWidth="1"/>
    <col min="14" max="14" width="8.44140625" style="16" customWidth="1"/>
    <col min="15" max="15" width="8.109375" style="16" customWidth="1"/>
    <col min="16" max="16" width="8.44140625" style="16" customWidth="1"/>
    <col min="17" max="17" width="7.6640625" style="15" customWidth="1"/>
    <col min="18" max="18" width="7.33203125" style="16" customWidth="1"/>
    <col min="19" max="19" width="9.5546875" style="16" bestFit="1" customWidth="1"/>
    <col min="20" max="20" width="8.109375" style="16" customWidth="1"/>
    <col min="21" max="21" width="8.44140625" style="16" bestFit="1" customWidth="1"/>
    <col min="22" max="22" width="7.6640625" style="15" customWidth="1"/>
    <col min="23" max="23" width="7.33203125" style="16" customWidth="1"/>
    <col min="24" max="24" width="9.5546875" style="16" bestFit="1" customWidth="1"/>
    <col min="25" max="25" width="8.109375" style="16" customWidth="1"/>
    <col min="26" max="26" width="8.44140625" style="16" bestFit="1" customWidth="1"/>
    <col min="27" max="27" width="7.109375" style="15" bestFit="1" customWidth="1"/>
    <col min="28" max="28" width="7.33203125" style="16" customWidth="1"/>
    <col min="29" max="29" width="8.5546875" style="16" customWidth="1"/>
    <col min="30" max="30" width="8.109375" style="16" customWidth="1"/>
    <col min="31" max="31" width="8.44140625" style="16" bestFit="1" customWidth="1"/>
    <col min="32" max="32" width="7.5546875" style="15" customWidth="1"/>
    <col min="33" max="33" width="7.33203125" style="16" customWidth="1"/>
    <col min="34" max="34" width="8.44140625" style="16" bestFit="1" customWidth="1"/>
    <col min="35" max="35" width="8.109375" style="16" customWidth="1"/>
    <col min="36" max="36" width="8.44140625" style="16" bestFit="1" customWidth="1"/>
    <col min="37" max="37" width="7.109375" style="15" bestFit="1" customWidth="1"/>
    <col min="38" max="38" width="7.33203125" style="16" customWidth="1"/>
    <col min="39" max="39" width="8" style="16" customWidth="1"/>
    <col min="40" max="40" width="8.109375" style="16" customWidth="1"/>
    <col min="41" max="41" width="8" style="16" customWidth="1"/>
    <col min="42" max="42" width="7" style="15" bestFit="1" customWidth="1"/>
    <col min="43" max="43" width="7.33203125" style="16" hidden="1" customWidth="1"/>
    <col min="44" max="44" width="8" style="16" hidden="1" customWidth="1"/>
    <col min="45" max="45" width="8.109375" style="16" hidden="1" customWidth="1"/>
    <col min="46" max="46" width="8" style="16" hidden="1" customWidth="1"/>
    <col min="47" max="47" width="6.6640625" style="15" hidden="1" customWidth="1"/>
    <col min="48" max="48" width="7.33203125" style="16" hidden="1" customWidth="1"/>
    <col min="49" max="49" width="8" style="16" hidden="1" customWidth="1"/>
    <col min="50" max="50" width="8.109375" style="16" hidden="1" customWidth="1"/>
    <col min="51" max="51" width="8" style="16" hidden="1" customWidth="1"/>
    <col min="52" max="52" width="6.6640625" style="15" hidden="1" customWidth="1"/>
    <col min="53" max="53" width="7.33203125" style="15" hidden="1" customWidth="1"/>
    <col min="54" max="54" width="8" style="69" hidden="1" customWidth="1"/>
    <col min="55" max="55" width="8.109375" style="15" hidden="1" customWidth="1"/>
    <col min="56" max="56" width="8" style="69" hidden="1" customWidth="1"/>
    <col min="57" max="57" width="6.6640625" style="15" hidden="1" customWidth="1"/>
    <col min="58" max="58" width="7.33203125" style="69" hidden="1" customWidth="1"/>
    <col min="59" max="59" width="8" style="69" hidden="1" customWidth="1"/>
    <col min="60" max="60" width="8.109375" style="69" hidden="1" customWidth="1"/>
    <col min="61" max="61" width="8" style="69" hidden="1" customWidth="1"/>
    <col min="62" max="62" width="6.6640625" style="69" hidden="1" customWidth="1"/>
    <col min="63" max="63" width="7.33203125" style="69" hidden="1" customWidth="1"/>
    <col min="64" max="64" width="8.44140625" style="69" hidden="1" customWidth="1"/>
    <col min="65" max="65" width="8.109375" style="69" hidden="1" customWidth="1"/>
    <col min="66" max="66" width="8.44140625" style="69" hidden="1" customWidth="1"/>
    <col min="67" max="67" width="7.44140625" style="15" hidden="1" customWidth="1"/>
    <col min="68" max="69" width="15.109375" style="15" bestFit="1" customWidth="1"/>
    <col min="70" max="16384" width="18.5546875" style="16"/>
  </cols>
  <sheetData>
    <row r="1" spans="1:70" ht="25.5" customHeight="1" thickBot="1" x14ac:dyDescent="0.3">
      <c r="A1" s="469" t="s">
        <v>264</v>
      </c>
      <c r="B1" s="470"/>
      <c r="C1" s="69"/>
      <c r="D1" s="69"/>
      <c r="E1" s="69"/>
      <c r="F1" s="69"/>
      <c r="G1" s="69"/>
      <c r="H1" s="15"/>
      <c r="I1" s="69"/>
      <c r="J1" s="15"/>
      <c r="K1" s="69"/>
      <c r="M1" s="15"/>
      <c r="N1" s="69"/>
      <c r="O1" s="15"/>
      <c r="P1" s="69"/>
      <c r="R1" s="247"/>
      <c r="S1" s="69"/>
      <c r="T1" s="15"/>
      <c r="U1" s="69"/>
      <c r="W1" s="15"/>
      <c r="X1" s="69"/>
      <c r="Y1" s="15"/>
      <c r="Z1" s="69"/>
      <c r="AB1" s="15"/>
      <c r="AC1" s="69"/>
      <c r="AD1" s="15"/>
      <c r="AE1" s="69"/>
      <c r="AG1" s="15"/>
      <c r="AH1" s="69"/>
      <c r="AI1" s="15"/>
      <c r="AJ1" s="69"/>
      <c r="AL1" s="15"/>
      <c r="AM1" s="69"/>
      <c r="AN1" s="15"/>
      <c r="AO1" s="69"/>
      <c r="AQ1" s="15"/>
      <c r="AR1" s="69"/>
      <c r="AS1" s="15"/>
      <c r="AT1" s="69"/>
      <c r="AV1" s="15"/>
      <c r="AW1" s="69"/>
      <c r="AX1" s="15"/>
      <c r="AY1" s="69"/>
      <c r="BF1" s="70"/>
      <c r="BG1" s="70"/>
      <c r="BH1" s="70"/>
      <c r="BI1" s="70"/>
      <c r="BJ1" s="70"/>
      <c r="BK1" s="70"/>
      <c r="BL1" s="70"/>
      <c r="BM1" s="70"/>
      <c r="BN1" s="70"/>
      <c r="BO1" s="70"/>
      <c r="BP1" s="502"/>
      <c r="BQ1" s="502"/>
      <c r="BR1" s="218"/>
    </row>
    <row r="2" spans="1:70" s="10" customFormat="1" ht="27" customHeight="1" thickBot="1" x14ac:dyDescent="0.3">
      <c r="A2" s="456" t="s">
        <v>235</v>
      </c>
      <c r="B2" s="457"/>
      <c r="C2" s="471" t="s">
        <v>263</v>
      </c>
      <c r="D2" s="467"/>
      <c r="E2" s="467"/>
      <c r="F2" s="467"/>
      <c r="G2" s="467"/>
      <c r="H2" s="466" t="s">
        <v>232</v>
      </c>
      <c r="I2" s="467"/>
      <c r="J2" s="467"/>
      <c r="K2" s="467"/>
      <c r="L2" s="468"/>
      <c r="M2" s="466" t="s">
        <v>243</v>
      </c>
      <c r="N2" s="467"/>
      <c r="O2" s="467"/>
      <c r="P2" s="467"/>
      <c r="Q2" s="468"/>
      <c r="R2" s="466" t="s">
        <v>244</v>
      </c>
      <c r="S2" s="467"/>
      <c r="T2" s="467"/>
      <c r="U2" s="467"/>
      <c r="V2" s="468"/>
      <c r="W2" s="466" t="s">
        <v>245</v>
      </c>
      <c r="X2" s="467"/>
      <c r="Y2" s="467"/>
      <c r="Z2" s="467"/>
      <c r="AA2" s="468"/>
      <c r="AB2" s="466" t="s">
        <v>246</v>
      </c>
      <c r="AC2" s="467"/>
      <c r="AD2" s="467"/>
      <c r="AE2" s="467"/>
      <c r="AF2" s="468"/>
      <c r="AG2" s="466" t="s">
        <v>247</v>
      </c>
      <c r="AH2" s="467"/>
      <c r="AI2" s="467"/>
      <c r="AJ2" s="467"/>
      <c r="AK2" s="468"/>
      <c r="AL2" s="466" t="s">
        <v>248</v>
      </c>
      <c r="AM2" s="467"/>
      <c r="AN2" s="467"/>
      <c r="AO2" s="467"/>
      <c r="AP2" s="468"/>
      <c r="AQ2" s="466" t="s">
        <v>249</v>
      </c>
      <c r="AR2" s="467"/>
      <c r="AS2" s="467"/>
      <c r="AT2" s="467"/>
      <c r="AU2" s="468"/>
      <c r="AV2" s="466" t="s">
        <v>250</v>
      </c>
      <c r="AW2" s="467"/>
      <c r="AX2" s="467"/>
      <c r="AY2" s="467"/>
      <c r="AZ2" s="468"/>
      <c r="BA2" s="466" t="s">
        <v>251</v>
      </c>
      <c r="BB2" s="467"/>
      <c r="BC2" s="467"/>
      <c r="BD2" s="467"/>
      <c r="BE2" s="468"/>
      <c r="BF2" s="467" t="s">
        <v>252</v>
      </c>
      <c r="BG2" s="467"/>
      <c r="BH2" s="467"/>
      <c r="BI2" s="467"/>
      <c r="BJ2" s="468"/>
      <c r="BK2" s="466" t="s">
        <v>233</v>
      </c>
      <c r="BL2" s="467"/>
      <c r="BM2" s="467"/>
      <c r="BN2" s="467"/>
      <c r="BO2" s="468"/>
      <c r="BP2" s="463" t="s">
        <v>0</v>
      </c>
      <c r="BQ2" s="463" t="s">
        <v>1</v>
      </c>
    </row>
    <row r="3" spans="1:70" s="10" customFormat="1" ht="27" customHeight="1" thickBot="1" x14ac:dyDescent="0.3">
      <c r="A3" s="465" t="s">
        <v>2</v>
      </c>
      <c r="B3" s="465"/>
      <c r="C3" s="324" t="s">
        <v>3</v>
      </c>
      <c r="D3" s="126" t="s">
        <v>208</v>
      </c>
      <c r="E3" s="324" t="s">
        <v>4</v>
      </c>
      <c r="F3" s="126" t="s">
        <v>208</v>
      </c>
      <c r="G3" s="127" t="s">
        <v>5</v>
      </c>
      <c r="H3" s="324" t="s">
        <v>3</v>
      </c>
      <c r="I3" s="126" t="s">
        <v>208</v>
      </c>
      <c r="J3" s="324" t="s">
        <v>4</v>
      </c>
      <c r="K3" s="126" t="s">
        <v>208</v>
      </c>
      <c r="L3" s="125" t="s">
        <v>5</v>
      </c>
      <c r="M3" s="324" t="s">
        <v>3</v>
      </c>
      <c r="N3" s="126" t="s">
        <v>208</v>
      </c>
      <c r="O3" s="324" t="s">
        <v>4</v>
      </c>
      <c r="P3" s="126" t="s">
        <v>208</v>
      </c>
      <c r="Q3" s="125" t="s">
        <v>5</v>
      </c>
      <c r="R3" s="324" t="s">
        <v>3</v>
      </c>
      <c r="S3" s="126" t="s">
        <v>208</v>
      </c>
      <c r="T3" s="324" t="s">
        <v>4</v>
      </c>
      <c r="U3" s="126" t="s">
        <v>208</v>
      </c>
      <c r="V3" s="125" t="s">
        <v>5</v>
      </c>
      <c r="W3" s="324" t="s">
        <v>3</v>
      </c>
      <c r="X3" s="126" t="s">
        <v>208</v>
      </c>
      <c r="Y3" s="324" t="s">
        <v>4</v>
      </c>
      <c r="Z3" s="126" t="s">
        <v>208</v>
      </c>
      <c r="AA3" s="125" t="s">
        <v>5</v>
      </c>
      <c r="AB3" s="324" t="s">
        <v>3</v>
      </c>
      <c r="AC3" s="126" t="s">
        <v>208</v>
      </c>
      <c r="AD3" s="324" t="s">
        <v>4</v>
      </c>
      <c r="AE3" s="126" t="s">
        <v>208</v>
      </c>
      <c r="AF3" s="125" t="s">
        <v>5</v>
      </c>
      <c r="AG3" s="324" t="s">
        <v>3</v>
      </c>
      <c r="AH3" s="126" t="s">
        <v>208</v>
      </c>
      <c r="AI3" s="324" t="s">
        <v>4</v>
      </c>
      <c r="AJ3" s="126" t="s">
        <v>208</v>
      </c>
      <c r="AK3" s="125" t="s">
        <v>5</v>
      </c>
      <c r="AL3" s="324" t="s">
        <v>3</v>
      </c>
      <c r="AM3" s="126" t="s">
        <v>208</v>
      </c>
      <c r="AN3" s="324" t="s">
        <v>4</v>
      </c>
      <c r="AO3" s="126" t="s">
        <v>208</v>
      </c>
      <c r="AP3" s="125" t="s">
        <v>5</v>
      </c>
      <c r="AQ3" s="324" t="s">
        <v>3</v>
      </c>
      <c r="AR3" s="126" t="s">
        <v>208</v>
      </c>
      <c r="AS3" s="324" t="s">
        <v>4</v>
      </c>
      <c r="AT3" s="126" t="s">
        <v>208</v>
      </c>
      <c r="AU3" s="125" t="s">
        <v>5</v>
      </c>
      <c r="AV3" s="324" t="s">
        <v>3</v>
      </c>
      <c r="AW3" s="126" t="s">
        <v>208</v>
      </c>
      <c r="AX3" s="324" t="s">
        <v>4</v>
      </c>
      <c r="AY3" s="126" t="s">
        <v>208</v>
      </c>
      <c r="AZ3" s="125" t="s">
        <v>5</v>
      </c>
      <c r="BA3" s="324" t="s">
        <v>3</v>
      </c>
      <c r="BB3" s="126" t="s">
        <v>208</v>
      </c>
      <c r="BC3" s="324" t="s">
        <v>4</v>
      </c>
      <c r="BD3" s="126" t="s">
        <v>208</v>
      </c>
      <c r="BE3" s="125" t="s">
        <v>5</v>
      </c>
      <c r="BF3" s="325" t="s">
        <v>3</v>
      </c>
      <c r="BG3" s="126" t="s">
        <v>208</v>
      </c>
      <c r="BH3" s="324" t="s">
        <v>4</v>
      </c>
      <c r="BI3" s="126" t="s">
        <v>208</v>
      </c>
      <c r="BJ3" s="125" t="s">
        <v>5</v>
      </c>
      <c r="BK3" s="324" t="s">
        <v>3</v>
      </c>
      <c r="BL3" s="126" t="s">
        <v>208</v>
      </c>
      <c r="BM3" s="324" t="s">
        <v>4</v>
      </c>
      <c r="BN3" s="126" t="s">
        <v>208</v>
      </c>
      <c r="BO3" s="125" t="s">
        <v>5</v>
      </c>
      <c r="BP3" s="464"/>
      <c r="BQ3" s="464"/>
    </row>
    <row r="4" spans="1:70" ht="16.5" customHeight="1" x14ac:dyDescent="0.2">
      <c r="A4" s="472" t="s">
        <v>136</v>
      </c>
      <c r="B4" s="3" t="s">
        <v>6</v>
      </c>
      <c r="C4" s="344">
        <v>14</v>
      </c>
      <c r="D4" s="104">
        <f>IFERROR(C4/G4,0)</f>
        <v>0.5</v>
      </c>
      <c r="E4" s="344">
        <v>14</v>
      </c>
      <c r="F4" s="104">
        <f>IFERROR(E4/G4,0)</f>
        <v>0.5</v>
      </c>
      <c r="G4" s="348">
        <f>C4+E4</f>
        <v>28</v>
      </c>
      <c r="H4" s="136">
        <v>13</v>
      </c>
      <c r="I4" s="104">
        <f>IFERROR(H4/L4,0)</f>
        <v>0.5</v>
      </c>
      <c r="J4" s="109">
        <v>13</v>
      </c>
      <c r="K4" s="137">
        <f>IFERROR(J4/L4,0)</f>
        <v>0.5</v>
      </c>
      <c r="L4" s="51">
        <f>SUM(H4,J4)</f>
        <v>26</v>
      </c>
      <c r="M4" s="353">
        <v>13</v>
      </c>
      <c r="N4" s="143">
        <f t="shared" ref="N4:N13" si="0">IF(Q4=0,0,M4/Q4)</f>
        <v>0.5</v>
      </c>
      <c r="O4" s="359">
        <v>13</v>
      </c>
      <c r="P4" s="143">
        <f t="shared" ref="P4:P13" si="1">IFERROR(O4/Q4,0)</f>
        <v>0.5</v>
      </c>
      <c r="Q4" s="360">
        <f>M4+O4</f>
        <v>26</v>
      </c>
      <c r="R4" s="32">
        <v>13</v>
      </c>
      <c r="S4" s="143">
        <f t="shared" ref="S4:S13" si="2">IF(V4=0,0,R4/V4)</f>
        <v>0.5</v>
      </c>
      <c r="T4" s="82">
        <v>13</v>
      </c>
      <c r="U4" s="143">
        <f t="shared" ref="U4:U13" si="3">IFERROR(T4/V4,0)</f>
        <v>0.5</v>
      </c>
      <c r="V4" s="77">
        <f t="shared" ref="V4:V13" si="4">R4+T4</f>
        <v>26</v>
      </c>
      <c r="W4" s="366">
        <v>13</v>
      </c>
      <c r="X4" s="143">
        <f t="shared" ref="X4:X13" si="5">IF(AA4=0,0,W4/AA4)</f>
        <v>0.5</v>
      </c>
      <c r="Y4" s="359">
        <v>13</v>
      </c>
      <c r="Z4" s="143">
        <f t="shared" ref="Z4:Z13" si="6">IFERROR(Y4/AA4,0)</f>
        <v>0.5</v>
      </c>
      <c r="AA4" s="360">
        <f t="shared" ref="AA4:AA13" si="7">W4+Y4</f>
        <v>26</v>
      </c>
      <c r="AB4" s="4">
        <v>19</v>
      </c>
      <c r="AC4" s="143">
        <f t="shared" ref="AC4:AC13" si="8">IF(AF4=0,0,AB4/AF4)</f>
        <v>0.55882352941176472</v>
      </c>
      <c r="AD4" s="148">
        <v>15</v>
      </c>
      <c r="AE4" s="143">
        <f t="shared" ref="AE4:AE13" si="9">IFERROR(AD4/AF4,0)</f>
        <v>0.44117647058823528</v>
      </c>
      <c r="AF4" s="77">
        <f t="shared" ref="AF4:AF13" si="10">AB4+AD4</f>
        <v>34</v>
      </c>
      <c r="AG4" s="366">
        <v>19</v>
      </c>
      <c r="AH4" s="143">
        <f t="shared" ref="AH4:AH13" si="11">IF(AK4=0,0,AG4/AK4)</f>
        <v>0.55882352941176472</v>
      </c>
      <c r="AI4" s="359">
        <v>15</v>
      </c>
      <c r="AJ4" s="143">
        <f t="shared" ref="AJ4:AJ13" si="12">IFERROR(AI4/AK4,0)</f>
        <v>0.44117647058823528</v>
      </c>
      <c r="AK4" s="360">
        <f t="shared" ref="AK4:AK13" si="13">AG4+AI4</f>
        <v>34</v>
      </c>
      <c r="AL4" s="4">
        <v>19</v>
      </c>
      <c r="AM4" s="143">
        <f t="shared" ref="AM4:AM13" si="14">IF(AP4=0,0,AL4/AP4)</f>
        <v>0.55882352941176472</v>
      </c>
      <c r="AN4" s="148">
        <v>15</v>
      </c>
      <c r="AO4" s="143">
        <f t="shared" ref="AO4:AO13" si="15">IFERROR(AN4/AP4,0)</f>
        <v>0.44117647058823528</v>
      </c>
      <c r="AP4" s="77">
        <f t="shared" ref="AP4:AP13" si="16">AL4+AN4</f>
        <v>34</v>
      </c>
      <c r="AQ4" s="366"/>
      <c r="AR4" s="143">
        <f>IF(AU4=0,0,AQ4/AU4)</f>
        <v>0</v>
      </c>
      <c r="AS4" s="359"/>
      <c r="AT4" s="143">
        <f t="shared" ref="AT4:AT13" si="17">IFERROR(AS4/AU4,0)</f>
        <v>0</v>
      </c>
      <c r="AU4" s="360">
        <f t="shared" ref="AU4:AU13" si="18">AQ4+AS4</f>
        <v>0</v>
      </c>
      <c r="AV4" s="4"/>
      <c r="AW4" s="143">
        <f t="shared" ref="AW4:AW13" si="19">IF(AZ4=0,0,AV4/AZ4)</f>
        <v>0</v>
      </c>
      <c r="AX4" s="148"/>
      <c r="AY4" s="143">
        <f t="shared" ref="AY4:AY13" si="20">IFERROR(AX4/AZ4,0)</f>
        <v>0</v>
      </c>
      <c r="AZ4" s="77">
        <f t="shared" ref="AZ4:AZ13" si="21">AV4+AX4</f>
        <v>0</v>
      </c>
      <c r="BA4" s="344"/>
      <c r="BB4" s="143">
        <f t="shared" ref="BB4:BB13" si="22">IF(BE4=0,0,BA4/BE4)</f>
        <v>0</v>
      </c>
      <c r="BC4" s="344"/>
      <c r="BD4" s="143">
        <f t="shared" ref="BD4:BD13" si="23">IFERROR(BC4/BE4,0)</f>
        <v>0</v>
      </c>
      <c r="BE4" s="360">
        <f t="shared" ref="BE4:BE13" si="24">BA4+BC4</f>
        <v>0</v>
      </c>
      <c r="BF4" s="4"/>
      <c r="BG4" s="143">
        <f t="shared" ref="BG4:BG13" si="25">IF(BJ4=0,0,BF4/BJ4)</f>
        <v>0</v>
      </c>
      <c r="BH4" s="148"/>
      <c r="BI4" s="143">
        <f t="shared" ref="BI4:BI13" si="26">IFERROR(BH4/BJ4,0)</f>
        <v>0</v>
      </c>
      <c r="BJ4" s="77">
        <f t="shared" ref="BJ4:BJ13" si="27">BF4+BH4</f>
        <v>0</v>
      </c>
      <c r="BK4" s="344"/>
      <c r="BL4" s="143">
        <f t="shared" ref="BL4:BL13" si="28">IF(BO4=0,0,BK4/BO4)</f>
        <v>0</v>
      </c>
      <c r="BM4" s="344"/>
      <c r="BN4" s="143">
        <f t="shared" ref="BN4:BN13" si="29">IFERROR(BM4/BO4,0)</f>
        <v>0</v>
      </c>
      <c r="BO4" s="360">
        <f>BK4+BM4</f>
        <v>0</v>
      </c>
      <c r="BP4" s="81">
        <f>AP4-AK4</f>
        <v>0</v>
      </c>
      <c r="BQ4" s="33">
        <f>AP4-L4</f>
        <v>8</v>
      </c>
    </row>
    <row r="5" spans="1:70" ht="16.5" customHeight="1" x14ac:dyDescent="0.2">
      <c r="A5" s="472"/>
      <c r="B5" s="5" t="s">
        <v>7</v>
      </c>
      <c r="C5" s="344">
        <v>46</v>
      </c>
      <c r="D5" s="143">
        <f t="shared" ref="D5:D37" si="30">IFERROR(C5/G5,0)</f>
        <v>0.76666666666666672</v>
      </c>
      <c r="E5" s="344">
        <v>14</v>
      </c>
      <c r="F5" s="143">
        <f t="shared" ref="F5:F37" si="31">IFERROR(E5/G5,0)</f>
        <v>0.23333333333333334</v>
      </c>
      <c r="G5" s="349">
        <f t="shared" ref="G5:G13" si="32">C5+E5</f>
        <v>60</v>
      </c>
      <c r="H5" s="131">
        <v>45</v>
      </c>
      <c r="I5" s="99">
        <f t="shared" ref="I5:I13" si="33">IFERROR(H5/L5,0)</f>
        <v>0.76271186440677963</v>
      </c>
      <c r="J5" s="65">
        <v>14</v>
      </c>
      <c r="K5" s="138">
        <f t="shared" ref="K5:K13" si="34">IFERROR(J5/L5,0)</f>
        <v>0.23728813559322035</v>
      </c>
      <c r="L5" s="51">
        <f t="shared" ref="L5:L13" si="35">SUM(H5,J5)</f>
        <v>59</v>
      </c>
      <c r="M5" s="354">
        <v>45</v>
      </c>
      <c r="N5" s="99">
        <f t="shared" si="0"/>
        <v>0.76271186440677963</v>
      </c>
      <c r="O5" s="357">
        <v>14</v>
      </c>
      <c r="P5" s="99">
        <f t="shared" si="1"/>
        <v>0.23728813559322035</v>
      </c>
      <c r="Q5" s="358">
        <f t="shared" ref="Q5:Q13" si="36">M5+O5</f>
        <v>59</v>
      </c>
      <c r="R5" s="31">
        <v>45</v>
      </c>
      <c r="S5" s="99">
        <f t="shared" si="2"/>
        <v>0.76271186440677963</v>
      </c>
      <c r="T5" s="83">
        <v>14</v>
      </c>
      <c r="U5" s="99">
        <f t="shared" si="3"/>
        <v>0.23728813559322035</v>
      </c>
      <c r="V5" s="78">
        <f t="shared" si="4"/>
        <v>59</v>
      </c>
      <c r="W5" s="344">
        <v>45</v>
      </c>
      <c r="X5" s="99">
        <f t="shared" si="5"/>
        <v>0.76271186440677963</v>
      </c>
      <c r="Y5" s="357">
        <v>14</v>
      </c>
      <c r="Z5" s="99">
        <f t="shared" si="6"/>
        <v>0.23728813559322035</v>
      </c>
      <c r="AA5" s="358">
        <f t="shared" si="7"/>
        <v>59</v>
      </c>
      <c r="AB5" s="71">
        <v>39</v>
      </c>
      <c r="AC5" s="99">
        <f t="shared" si="8"/>
        <v>0.76470588235294112</v>
      </c>
      <c r="AD5" s="149">
        <v>12</v>
      </c>
      <c r="AE5" s="99">
        <f t="shared" si="9"/>
        <v>0.23529411764705882</v>
      </c>
      <c r="AF5" s="78">
        <f t="shared" si="10"/>
        <v>51</v>
      </c>
      <c r="AG5" s="344">
        <v>39</v>
      </c>
      <c r="AH5" s="99">
        <f t="shared" si="11"/>
        <v>0.76470588235294112</v>
      </c>
      <c r="AI5" s="357">
        <v>12</v>
      </c>
      <c r="AJ5" s="99">
        <f t="shared" si="12"/>
        <v>0.23529411764705882</v>
      </c>
      <c r="AK5" s="364">
        <f t="shared" si="13"/>
        <v>51</v>
      </c>
      <c r="AL5" s="71">
        <v>39</v>
      </c>
      <c r="AM5" s="99">
        <f t="shared" si="14"/>
        <v>0.76470588235294112</v>
      </c>
      <c r="AN5" s="149">
        <v>12</v>
      </c>
      <c r="AO5" s="99">
        <f t="shared" si="15"/>
        <v>0.23529411764705882</v>
      </c>
      <c r="AP5" s="78">
        <f t="shared" si="16"/>
        <v>51</v>
      </c>
      <c r="AQ5" s="344"/>
      <c r="AR5" s="99">
        <f t="shared" ref="AR5:AR13" si="37">IF(AU5=0,0,AQ5/AU5)</f>
        <v>0</v>
      </c>
      <c r="AS5" s="357"/>
      <c r="AT5" s="99">
        <f t="shared" si="17"/>
        <v>0</v>
      </c>
      <c r="AU5" s="358">
        <f t="shared" si="18"/>
        <v>0</v>
      </c>
      <c r="AV5" s="71"/>
      <c r="AW5" s="99">
        <f t="shared" si="19"/>
        <v>0</v>
      </c>
      <c r="AX5" s="149"/>
      <c r="AY5" s="99">
        <f t="shared" si="20"/>
        <v>0</v>
      </c>
      <c r="AZ5" s="78">
        <f t="shared" si="21"/>
        <v>0</v>
      </c>
      <c r="BA5" s="344"/>
      <c r="BB5" s="143">
        <f t="shared" si="22"/>
        <v>0</v>
      </c>
      <c r="BC5" s="344"/>
      <c r="BD5" s="143">
        <f t="shared" si="23"/>
        <v>0</v>
      </c>
      <c r="BE5" s="358">
        <f t="shared" si="24"/>
        <v>0</v>
      </c>
      <c r="BF5" s="71"/>
      <c r="BG5" s="99">
        <f t="shared" si="25"/>
        <v>0</v>
      </c>
      <c r="BH5" s="149"/>
      <c r="BI5" s="99">
        <f t="shared" si="26"/>
        <v>0</v>
      </c>
      <c r="BJ5" s="78">
        <f t="shared" si="27"/>
        <v>0</v>
      </c>
      <c r="BK5" s="344"/>
      <c r="BL5" s="143">
        <f t="shared" si="28"/>
        <v>0</v>
      </c>
      <c r="BM5" s="344"/>
      <c r="BN5" s="143">
        <f t="shared" si="29"/>
        <v>0</v>
      </c>
      <c r="BO5" s="358">
        <f>BK5+BM5</f>
        <v>0</v>
      </c>
      <c r="BP5" s="81">
        <f t="shared" ref="BP5:BP21" si="38">AP5-AK5</f>
        <v>0</v>
      </c>
      <c r="BQ5" s="72">
        <f t="shared" ref="BQ5:BQ21" si="39">AP5-L5</f>
        <v>-8</v>
      </c>
    </row>
    <row r="6" spans="1:70" ht="16.5" customHeight="1" x14ac:dyDescent="0.2">
      <c r="A6" s="472"/>
      <c r="B6" s="5" t="s">
        <v>8</v>
      </c>
      <c r="C6" s="344">
        <v>153</v>
      </c>
      <c r="D6" s="143">
        <f t="shared" si="30"/>
        <v>0.7766497461928934</v>
      </c>
      <c r="E6" s="344">
        <v>44</v>
      </c>
      <c r="F6" s="143">
        <f t="shared" si="31"/>
        <v>0.2233502538071066</v>
      </c>
      <c r="G6" s="349">
        <f t="shared" si="32"/>
        <v>197</v>
      </c>
      <c r="H6" s="131">
        <v>153</v>
      </c>
      <c r="I6" s="99">
        <f t="shared" si="33"/>
        <v>0.78061224489795922</v>
      </c>
      <c r="J6" s="65">
        <v>43</v>
      </c>
      <c r="K6" s="138">
        <f t="shared" si="34"/>
        <v>0.21938775510204081</v>
      </c>
      <c r="L6" s="51">
        <f t="shared" si="35"/>
        <v>196</v>
      </c>
      <c r="M6" s="354">
        <v>153</v>
      </c>
      <c r="N6" s="99">
        <f t="shared" si="0"/>
        <v>0.78061224489795922</v>
      </c>
      <c r="O6" s="357">
        <v>43</v>
      </c>
      <c r="P6" s="99">
        <f t="shared" si="1"/>
        <v>0.21938775510204081</v>
      </c>
      <c r="Q6" s="358">
        <f t="shared" si="36"/>
        <v>196</v>
      </c>
      <c r="R6" s="31">
        <v>152</v>
      </c>
      <c r="S6" s="99">
        <f t="shared" si="2"/>
        <v>0.77948717948717949</v>
      </c>
      <c r="T6" s="83">
        <v>43</v>
      </c>
      <c r="U6" s="99">
        <f t="shared" si="3"/>
        <v>0.22051282051282051</v>
      </c>
      <c r="V6" s="78">
        <f t="shared" si="4"/>
        <v>195</v>
      </c>
      <c r="W6" s="344">
        <v>152</v>
      </c>
      <c r="X6" s="99">
        <f t="shared" si="5"/>
        <v>0.77948717948717949</v>
      </c>
      <c r="Y6" s="357">
        <v>43</v>
      </c>
      <c r="Z6" s="99">
        <f t="shared" si="6"/>
        <v>0.22051282051282051</v>
      </c>
      <c r="AA6" s="358">
        <f t="shared" si="7"/>
        <v>195</v>
      </c>
      <c r="AB6" s="71">
        <v>151</v>
      </c>
      <c r="AC6" s="99">
        <f t="shared" si="8"/>
        <v>0.77835051546391754</v>
      </c>
      <c r="AD6" s="149">
        <v>43</v>
      </c>
      <c r="AE6" s="99">
        <f t="shared" si="9"/>
        <v>0.22164948453608246</v>
      </c>
      <c r="AF6" s="78">
        <f t="shared" si="10"/>
        <v>194</v>
      </c>
      <c r="AG6" s="344">
        <v>151</v>
      </c>
      <c r="AH6" s="99">
        <f t="shared" si="11"/>
        <v>0.77435897435897438</v>
      </c>
      <c r="AI6" s="357">
        <v>44</v>
      </c>
      <c r="AJ6" s="99">
        <f t="shared" si="12"/>
        <v>0.22564102564102564</v>
      </c>
      <c r="AK6" s="364">
        <f t="shared" si="13"/>
        <v>195</v>
      </c>
      <c r="AL6" s="71">
        <v>151</v>
      </c>
      <c r="AM6" s="99">
        <f t="shared" si="14"/>
        <v>0.77435897435897438</v>
      </c>
      <c r="AN6" s="149">
        <v>44</v>
      </c>
      <c r="AO6" s="99">
        <f t="shared" si="15"/>
        <v>0.22564102564102564</v>
      </c>
      <c r="AP6" s="78">
        <f t="shared" si="16"/>
        <v>195</v>
      </c>
      <c r="AQ6" s="344"/>
      <c r="AR6" s="99">
        <f t="shared" si="37"/>
        <v>0</v>
      </c>
      <c r="AS6" s="357"/>
      <c r="AT6" s="99">
        <f t="shared" si="17"/>
        <v>0</v>
      </c>
      <c r="AU6" s="358">
        <f t="shared" si="18"/>
        <v>0</v>
      </c>
      <c r="AV6" s="71"/>
      <c r="AW6" s="99">
        <f t="shared" si="19"/>
        <v>0</v>
      </c>
      <c r="AX6" s="149"/>
      <c r="AY6" s="99">
        <f t="shared" si="20"/>
        <v>0</v>
      </c>
      <c r="AZ6" s="78">
        <f t="shared" si="21"/>
        <v>0</v>
      </c>
      <c r="BA6" s="344"/>
      <c r="BB6" s="143">
        <f t="shared" si="22"/>
        <v>0</v>
      </c>
      <c r="BC6" s="344"/>
      <c r="BD6" s="143">
        <f t="shared" si="23"/>
        <v>0</v>
      </c>
      <c r="BE6" s="358">
        <f t="shared" si="24"/>
        <v>0</v>
      </c>
      <c r="BF6" s="71"/>
      <c r="BG6" s="99">
        <f t="shared" si="25"/>
        <v>0</v>
      </c>
      <c r="BH6" s="149"/>
      <c r="BI6" s="99">
        <f t="shared" si="26"/>
        <v>0</v>
      </c>
      <c r="BJ6" s="78">
        <f t="shared" si="27"/>
        <v>0</v>
      </c>
      <c r="BK6" s="344"/>
      <c r="BL6" s="143">
        <f t="shared" si="28"/>
        <v>0</v>
      </c>
      <c r="BM6" s="344"/>
      <c r="BN6" s="143">
        <f t="shared" si="29"/>
        <v>0</v>
      </c>
      <c r="BO6" s="358">
        <f t="shared" ref="BO6:BO13" si="40">BK6+BM6</f>
        <v>0</v>
      </c>
      <c r="BP6" s="81">
        <f t="shared" si="38"/>
        <v>0</v>
      </c>
      <c r="BQ6" s="72">
        <f t="shared" si="39"/>
        <v>-1</v>
      </c>
    </row>
    <row r="7" spans="1:70" ht="16.5" customHeight="1" x14ac:dyDescent="0.2">
      <c r="A7" s="472"/>
      <c r="B7" s="5" t="s">
        <v>9</v>
      </c>
      <c r="C7" s="344">
        <v>32</v>
      </c>
      <c r="D7" s="143">
        <f t="shared" si="30"/>
        <v>0.76190476190476186</v>
      </c>
      <c r="E7" s="344">
        <v>10</v>
      </c>
      <c r="F7" s="143">
        <f t="shared" si="31"/>
        <v>0.23809523809523808</v>
      </c>
      <c r="G7" s="349">
        <f t="shared" si="32"/>
        <v>42</v>
      </c>
      <c r="H7" s="131">
        <v>32</v>
      </c>
      <c r="I7" s="99">
        <f t="shared" si="33"/>
        <v>0.76190476190476186</v>
      </c>
      <c r="J7" s="65">
        <v>10</v>
      </c>
      <c r="K7" s="138">
        <f t="shared" si="34"/>
        <v>0.23809523809523808</v>
      </c>
      <c r="L7" s="51">
        <f t="shared" si="35"/>
        <v>42</v>
      </c>
      <c r="M7" s="354">
        <v>32</v>
      </c>
      <c r="N7" s="99">
        <f t="shared" si="0"/>
        <v>0.76190476190476186</v>
      </c>
      <c r="O7" s="357">
        <v>10</v>
      </c>
      <c r="P7" s="99">
        <f t="shared" si="1"/>
        <v>0.23809523809523808</v>
      </c>
      <c r="Q7" s="358">
        <f t="shared" si="36"/>
        <v>42</v>
      </c>
      <c r="R7" s="31">
        <v>32</v>
      </c>
      <c r="S7" s="99">
        <f t="shared" si="2"/>
        <v>0.76190476190476186</v>
      </c>
      <c r="T7" s="83">
        <v>10</v>
      </c>
      <c r="U7" s="99">
        <f t="shared" si="3"/>
        <v>0.23809523809523808</v>
      </c>
      <c r="V7" s="78">
        <f t="shared" si="4"/>
        <v>42</v>
      </c>
      <c r="W7" s="344">
        <v>32</v>
      </c>
      <c r="X7" s="99">
        <f t="shared" si="5"/>
        <v>0.76190476190476186</v>
      </c>
      <c r="Y7" s="357">
        <v>10</v>
      </c>
      <c r="Z7" s="99">
        <f t="shared" si="6"/>
        <v>0.23809523809523808</v>
      </c>
      <c r="AA7" s="358">
        <f t="shared" si="7"/>
        <v>42</v>
      </c>
      <c r="AB7" s="71">
        <v>32</v>
      </c>
      <c r="AC7" s="99">
        <f t="shared" si="8"/>
        <v>0.76190476190476186</v>
      </c>
      <c r="AD7" s="149">
        <v>10</v>
      </c>
      <c r="AE7" s="99">
        <f t="shared" si="9"/>
        <v>0.23809523809523808</v>
      </c>
      <c r="AF7" s="78">
        <f t="shared" si="10"/>
        <v>42</v>
      </c>
      <c r="AG7" s="344">
        <v>44</v>
      </c>
      <c r="AH7" s="99">
        <f t="shared" si="11"/>
        <v>0.75862068965517238</v>
      </c>
      <c r="AI7" s="357">
        <v>14</v>
      </c>
      <c r="AJ7" s="99">
        <f t="shared" si="12"/>
        <v>0.2413793103448276</v>
      </c>
      <c r="AK7" s="358">
        <f t="shared" si="13"/>
        <v>58</v>
      </c>
      <c r="AL7" s="71">
        <v>46</v>
      </c>
      <c r="AM7" s="99">
        <f t="shared" si="14"/>
        <v>0.73015873015873012</v>
      </c>
      <c r="AN7" s="149">
        <v>17</v>
      </c>
      <c r="AO7" s="99">
        <f t="shared" si="15"/>
        <v>0.26984126984126983</v>
      </c>
      <c r="AP7" s="78">
        <f t="shared" si="16"/>
        <v>63</v>
      </c>
      <c r="AQ7" s="344"/>
      <c r="AR7" s="99">
        <f t="shared" si="37"/>
        <v>0</v>
      </c>
      <c r="AS7" s="357"/>
      <c r="AT7" s="99">
        <f t="shared" si="17"/>
        <v>0</v>
      </c>
      <c r="AU7" s="358">
        <f t="shared" si="18"/>
        <v>0</v>
      </c>
      <c r="AV7" s="71"/>
      <c r="AW7" s="99">
        <f t="shared" si="19"/>
        <v>0</v>
      </c>
      <c r="AX7" s="149"/>
      <c r="AY7" s="99">
        <f t="shared" si="20"/>
        <v>0</v>
      </c>
      <c r="AZ7" s="78">
        <f t="shared" si="21"/>
        <v>0</v>
      </c>
      <c r="BA7" s="344"/>
      <c r="BB7" s="143">
        <f t="shared" si="22"/>
        <v>0</v>
      </c>
      <c r="BC7" s="344"/>
      <c r="BD7" s="143">
        <f t="shared" si="23"/>
        <v>0</v>
      </c>
      <c r="BE7" s="358">
        <f t="shared" si="24"/>
        <v>0</v>
      </c>
      <c r="BF7" s="71"/>
      <c r="BG7" s="99">
        <f t="shared" si="25"/>
        <v>0</v>
      </c>
      <c r="BH7" s="149"/>
      <c r="BI7" s="99">
        <f t="shared" si="26"/>
        <v>0</v>
      </c>
      <c r="BJ7" s="78">
        <f t="shared" si="27"/>
        <v>0</v>
      </c>
      <c r="BK7" s="344"/>
      <c r="BL7" s="143">
        <f t="shared" si="28"/>
        <v>0</v>
      </c>
      <c r="BM7" s="344"/>
      <c r="BN7" s="143">
        <f t="shared" si="29"/>
        <v>0</v>
      </c>
      <c r="BO7" s="358">
        <f t="shared" si="40"/>
        <v>0</v>
      </c>
      <c r="BP7" s="81">
        <f t="shared" si="38"/>
        <v>5</v>
      </c>
      <c r="BQ7" s="72">
        <f t="shared" si="39"/>
        <v>21</v>
      </c>
    </row>
    <row r="8" spans="1:70" ht="16.5" customHeight="1" x14ac:dyDescent="0.2">
      <c r="A8" s="472"/>
      <c r="B8" s="5" t="s">
        <v>10</v>
      </c>
      <c r="C8" s="344">
        <v>0</v>
      </c>
      <c r="D8" s="143">
        <f t="shared" si="30"/>
        <v>0</v>
      </c>
      <c r="E8" s="344">
        <v>0</v>
      </c>
      <c r="F8" s="143">
        <f t="shared" si="31"/>
        <v>0</v>
      </c>
      <c r="G8" s="349">
        <f t="shared" si="32"/>
        <v>0</v>
      </c>
      <c r="H8" s="131">
        <v>0</v>
      </c>
      <c r="I8" s="99">
        <f t="shared" si="33"/>
        <v>0</v>
      </c>
      <c r="J8" s="65">
        <v>0</v>
      </c>
      <c r="K8" s="138">
        <f t="shared" si="34"/>
        <v>0</v>
      </c>
      <c r="L8" s="51">
        <f t="shared" si="35"/>
        <v>0</v>
      </c>
      <c r="M8" s="354">
        <v>0</v>
      </c>
      <c r="N8" s="99">
        <f t="shared" si="0"/>
        <v>0</v>
      </c>
      <c r="O8" s="357">
        <v>0</v>
      </c>
      <c r="P8" s="99">
        <f t="shared" si="1"/>
        <v>0</v>
      </c>
      <c r="Q8" s="358">
        <f t="shared" si="36"/>
        <v>0</v>
      </c>
      <c r="R8" s="31">
        <v>0</v>
      </c>
      <c r="S8" s="99">
        <f t="shared" si="2"/>
        <v>0</v>
      </c>
      <c r="T8" s="83">
        <v>0</v>
      </c>
      <c r="U8" s="99">
        <f t="shared" si="3"/>
        <v>0</v>
      </c>
      <c r="V8" s="78">
        <f t="shared" si="4"/>
        <v>0</v>
      </c>
      <c r="W8" s="344">
        <v>0</v>
      </c>
      <c r="X8" s="99">
        <f t="shared" si="5"/>
        <v>0</v>
      </c>
      <c r="Y8" s="357">
        <v>0</v>
      </c>
      <c r="Z8" s="99">
        <f t="shared" si="6"/>
        <v>0</v>
      </c>
      <c r="AA8" s="358">
        <f t="shared" si="7"/>
        <v>0</v>
      </c>
      <c r="AB8" s="71">
        <v>0</v>
      </c>
      <c r="AC8" s="99">
        <f t="shared" si="8"/>
        <v>0</v>
      </c>
      <c r="AD8" s="149">
        <v>0</v>
      </c>
      <c r="AE8" s="99">
        <f t="shared" si="9"/>
        <v>0</v>
      </c>
      <c r="AF8" s="78">
        <f t="shared" si="10"/>
        <v>0</v>
      </c>
      <c r="AG8" s="344">
        <v>0</v>
      </c>
      <c r="AH8" s="99">
        <f t="shared" si="11"/>
        <v>0</v>
      </c>
      <c r="AI8" s="357">
        <v>0</v>
      </c>
      <c r="AJ8" s="99">
        <f t="shared" si="12"/>
        <v>0</v>
      </c>
      <c r="AK8" s="358">
        <f t="shared" si="13"/>
        <v>0</v>
      </c>
      <c r="AL8" s="71">
        <v>0</v>
      </c>
      <c r="AM8" s="99">
        <f t="shared" si="14"/>
        <v>0</v>
      </c>
      <c r="AN8" s="149">
        <v>0</v>
      </c>
      <c r="AO8" s="99">
        <f t="shared" si="15"/>
        <v>0</v>
      </c>
      <c r="AP8" s="78">
        <f t="shared" si="16"/>
        <v>0</v>
      </c>
      <c r="AQ8" s="344"/>
      <c r="AR8" s="99">
        <f t="shared" si="37"/>
        <v>0</v>
      </c>
      <c r="AS8" s="357"/>
      <c r="AT8" s="99">
        <f t="shared" si="17"/>
        <v>0</v>
      </c>
      <c r="AU8" s="358">
        <f t="shared" si="18"/>
        <v>0</v>
      </c>
      <c r="AV8" s="71"/>
      <c r="AW8" s="99">
        <f t="shared" si="19"/>
        <v>0</v>
      </c>
      <c r="AX8" s="149"/>
      <c r="AY8" s="99">
        <f t="shared" si="20"/>
        <v>0</v>
      </c>
      <c r="AZ8" s="78">
        <f t="shared" si="21"/>
        <v>0</v>
      </c>
      <c r="BA8" s="344"/>
      <c r="BB8" s="143">
        <f t="shared" si="22"/>
        <v>0</v>
      </c>
      <c r="BC8" s="344"/>
      <c r="BD8" s="143">
        <f t="shared" si="23"/>
        <v>0</v>
      </c>
      <c r="BE8" s="358">
        <f t="shared" si="24"/>
        <v>0</v>
      </c>
      <c r="BF8" s="71"/>
      <c r="BG8" s="99">
        <f t="shared" si="25"/>
        <v>0</v>
      </c>
      <c r="BH8" s="149"/>
      <c r="BI8" s="99">
        <f t="shared" si="26"/>
        <v>0</v>
      </c>
      <c r="BJ8" s="78">
        <f t="shared" si="27"/>
        <v>0</v>
      </c>
      <c r="BK8" s="344"/>
      <c r="BL8" s="143">
        <f t="shared" si="28"/>
        <v>0</v>
      </c>
      <c r="BM8" s="344"/>
      <c r="BN8" s="143">
        <f t="shared" si="29"/>
        <v>0</v>
      </c>
      <c r="BO8" s="358">
        <f>BK8+BM8</f>
        <v>0</v>
      </c>
      <c r="BP8" s="81">
        <f t="shared" si="38"/>
        <v>0</v>
      </c>
      <c r="BQ8" s="72">
        <f t="shared" si="39"/>
        <v>0</v>
      </c>
    </row>
    <row r="9" spans="1:70" ht="16.5" customHeight="1" x14ac:dyDescent="0.2">
      <c r="A9" s="472"/>
      <c r="B9" s="3" t="s">
        <v>11</v>
      </c>
      <c r="C9" s="345">
        <v>3</v>
      </c>
      <c r="D9" s="143">
        <f t="shared" si="30"/>
        <v>0.75</v>
      </c>
      <c r="E9" s="345">
        <v>1</v>
      </c>
      <c r="F9" s="143">
        <f t="shared" si="31"/>
        <v>0.25</v>
      </c>
      <c r="G9" s="350">
        <f t="shared" si="32"/>
        <v>4</v>
      </c>
      <c r="H9" s="261">
        <v>3</v>
      </c>
      <c r="I9" s="143">
        <f t="shared" si="33"/>
        <v>0.75</v>
      </c>
      <c r="J9" s="175">
        <v>1</v>
      </c>
      <c r="K9" s="264">
        <f t="shared" si="34"/>
        <v>0.25</v>
      </c>
      <c r="L9" s="51">
        <f t="shared" si="35"/>
        <v>4</v>
      </c>
      <c r="M9" s="355">
        <v>3</v>
      </c>
      <c r="N9" s="143">
        <f t="shared" si="0"/>
        <v>0.75</v>
      </c>
      <c r="O9" s="362">
        <v>1</v>
      </c>
      <c r="P9" s="143">
        <f t="shared" si="1"/>
        <v>0.25</v>
      </c>
      <c r="Q9" s="364">
        <f t="shared" si="36"/>
        <v>4</v>
      </c>
      <c r="R9" s="265">
        <v>3</v>
      </c>
      <c r="S9" s="143">
        <f t="shared" si="2"/>
        <v>0.75</v>
      </c>
      <c r="T9" s="229">
        <v>1</v>
      </c>
      <c r="U9" s="143">
        <f t="shared" si="3"/>
        <v>0.25</v>
      </c>
      <c r="V9" s="266">
        <f t="shared" si="4"/>
        <v>4</v>
      </c>
      <c r="W9" s="345">
        <v>3</v>
      </c>
      <c r="X9" s="143">
        <f t="shared" si="5"/>
        <v>0.75</v>
      </c>
      <c r="Y9" s="362">
        <v>1</v>
      </c>
      <c r="Z9" s="143">
        <f t="shared" si="6"/>
        <v>0.25</v>
      </c>
      <c r="AA9" s="364">
        <f t="shared" si="7"/>
        <v>4</v>
      </c>
      <c r="AB9" s="267">
        <v>3</v>
      </c>
      <c r="AC9" s="143">
        <f t="shared" si="8"/>
        <v>0.75</v>
      </c>
      <c r="AD9" s="268">
        <v>1</v>
      </c>
      <c r="AE9" s="143">
        <f t="shared" si="9"/>
        <v>0.25</v>
      </c>
      <c r="AF9" s="266">
        <f t="shared" si="10"/>
        <v>4</v>
      </c>
      <c r="AG9" s="345">
        <v>2</v>
      </c>
      <c r="AH9" s="143">
        <f t="shared" si="11"/>
        <v>0.66666666666666663</v>
      </c>
      <c r="AI9" s="362">
        <v>1</v>
      </c>
      <c r="AJ9" s="143">
        <f t="shared" si="12"/>
        <v>0.33333333333333331</v>
      </c>
      <c r="AK9" s="364">
        <f t="shared" si="13"/>
        <v>3</v>
      </c>
      <c r="AL9" s="267">
        <v>2</v>
      </c>
      <c r="AM9" s="143">
        <f t="shared" si="14"/>
        <v>0.66666666666666663</v>
      </c>
      <c r="AN9" s="268">
        <v>1</v>
      </c>
      <c r="AO9" s="143">
        <f t="shared" si="15"/>
        <v>0.33333333333333331</v>
      </c>
      <c r="AP9" s="266">
        <f t="shared" si="16"/>
        <v>3</v>
      </c>
      <c r="AQ9" s="345"/>
      <c r="AR9" s="143">
        <f t="shared" si="37"/>
        <v>0</v>
      </c>
      <c r="AS9" s="362"/>
      <c r="AT9" s="143">
        <f t="shared" si="17"/>
        <v>0</v>
      </c>
      <c r="AU9" s="364">
        <f t="shared" si="18"/>
        <v>0</v>
      </c>
      <c r="AV9" s="267"/>
      <c r="AW9" s="143">
        <f t="shared" si="19"/>
        <v>0</v>
      </c>
      <c r="AX9" s="268"/>
      <c r="AY9" s="143">
        <f t="shared" si="20"/>
        <v>0</v>
      </c>
      <c r="AZ9" s="266">
        <f t="shared" si="21"/>
        <v>0</v>
      </c>
      <c r="BA9" s="345"/>
      <c r="BB9" s="143">
        <f t="shared" si="22"/>
        <v>0</v>
      </c>
      <c r="BC9" s="345"/>
      <c r="BD9" s="143">
        <f t="shared" si="23"/>
        <v>0</v>
      </c>
      <c r="BE9" s="364">
        <f t="shared" si="24"/>
        <v>0</v>
      </c>
      <c r="BF9" s="267"/>
      <c r="BG9" s="143">
        <f t="shared" si="25"/>
        <v>0</v>
      </c>
      <c r="BH9" s="268"/>
      <c r="BI9" s="143">
        <f t="shared" si="26"/>
        <v>0</v>
      </c>
      <c r="BJ9" s="266">
        <f t="shared" si="27"/>
        <v>0</v>
      </c>
      <c r="BK9" s="345"/>
      <c r="BL9" s="143">
        <f t="shared" si="28"/>
        <v>0</v>
      </c>
      <c r="BM9" s="345"/>
      <c r="BN9" s="143">
        <f t="shared" si="29"/>
        <v>0</v>
      </c>
      <c r="BO9" s="364">
        <f t="shared" si="40"/>
        <v>0</v>
      </c>
      <c r="BP9" s="81">
        <f t="shared" si="38"/>
        <v>0</v>
      </c>
      <c r="BQ9" s="72">
        <f t="shared" si="39"/>
        <v>-1</v>
      </c>
    </row>
    <row r="10" spans="1:70" ht="16.5" customHeight="1" x14ac:dyDescent="0.2">
      <c r="A10" s="472"/>
      <c r="B10" s="3" t="s">
        <v>12</v>
      </c>
      <c r="C10" s="345">
        <v>6</v>
      </c>
      <c r="D10" s="143">
        <f t="shared" si="30"/>
        <v>0.5</v>
      </c>
      <c r="E10" s="345">
        <v>6</v>
      </c>
      <c r="F10" s="143">
        <f t="shared" si="31"/>
        <v>0.5</v>
      </c>
      <c r="G10" s="350">
        <f t="shared" si="32"/>
        <v>12</v>
      </c>
      <c r="H10" s="261">
        <v>6</v>
      </c>
      <c r="I10" s="143">
        <f t="shared" si="33"/>
        <v>0.5</v>
      </c>
      <c r="J10" s="175">
        <v>6</v>
      </c>
      <c r="K10" s="264">
        <f t="shared" si="34"/>
        <v>0.5</v>
      </c>
      <c r="L10" s="51">
        <f t="shared" si="35"/>
        <v>12</v>
      </c>
      <c r="M10" s="355">
        <v>6</v>
      </c>
      <c r="N10" s="143">
        <f t="shared" si="0"/>
        <v>0.5</v>
      </c>
      <c r="O10" s="362">
        <v>6</v>
      </c>
      <c r="P10" s="143">
        <f t="shared" si="1"/>
        <v>0.5</v>
      </c>
      <c r="Q10" s="364">
        <f t="shared" si="36"/>
        <v>12</v>
      </c>
      <c r="R10" s="265">
        <v>6</v>
      </c>
      <c r="S10" s="143">
        <f t="shared" si="2"/>
        <v>0.5</v>
      </c>
      <c r="T10" s="229">
        <v>6</v>
      </c>
      <c r="U10" s="143">
        <f t="shared" si="3"/>
        <v>0.5</v>
      </c>
      <c r="V10" s="266">
        <f t="shared" si="4"/>
        <v>12</v>
      </c>
      <c r="W10" s="345">
        <v>6</v>
      </c>
      <c r="X10" s="143">
        <f t="shared" si="5"/>
        <v>0.5</v>
      </c>
      <c r="Y10" s="362">
        <v>6</v>
      </c>
      <c r="Z10" s="143">
        <f t="shared" si="6"/>
        <v>0.5</v>
      </c>
      <c r="AA10" s="364">
        <f t="shared" si="7"/>
        <v>12</v>
      </c>
      <c r="AB10" s="267">
        <v>6</v>
      </c>
      <c r="AC10" s="143">
        <f t="shared" si="8"/>
        <v>0.5</v>
      </c>
      <c r="AD10" s="268">
        <v>6</v>
      </c>
      <c r="AE10" s="143">
        <f t="shared" si="9"/>
        <v>0.5</v>
      </c>
      <c r="AF10" s="266">
        <f t="shared" si="10"/>
        <v>12</v>
      </c>
      <c r="AG10" s="345">
        <v>6</v>
      </c>
      <c r="AH10" s="143">
        <f t="shared" si="11"/>
        <v>0.5</v>
      </c>
      <c r="AI10" s="362">
        <v>6</v>
      </c>
      <c r="AJ10" s="143">
        <f t="shared" si="12"/>
        <v>0.5</v>
      </c>
      <c r="AK10" s="364">
        <f t="shared" si="13"/>
        <v>12</v>
      </c>
      <c r="AL10" s="267">
        <v>6</v>
      </c>
      <c r="AM10" s="143">
        <f t="shared" si="14"/>
        <v>0.5</v>
      </c>
      <c r="AN10" s="268">
        <v>6</v>
      </c>
      <c r="AO10" s="143">
        <f t="shared" si="15"/>
        <v>0.5</v>
      </c>
      <c r="AP10" s="266">
        <f t="shared" si="16"/>
        <v>12</v>
      </c>
      <c r="AQ10" s="345"/>
      <c r="AR10" s="143">
        <f t="shared" si="37"/>
        <v>0</v>
      </c>
      <c r="AS10" s="362"/>
      <c r="AT10" s="143">
        <f t="shared" si="17"/>
        <v>0</v>
      </c>
      <c r="AU10" s="364">
        <f t="shared" si="18"/>
        <v>0</v>
      </c>
      <c r="AV10" s="267"/>
      <c r="AW10" s="143">
        <f t="shared" si="19"/>
        <v>0</v>
      </c>
      <c r="AX10" s="268"/>
      <c r="AY10" s="143">
        <f t="shared" si="20"/>
        <v>0</v>
      </c>
      <c r="AZ10" s="266">
        <f t="shared" si="21"/>
        <v>0</v>
      </c>
      <c r="BA10" s="345"/>
      <c r="BB10" s="143">
        <f t="shared" si="22"/>
        <v>0</v>
      </c>
      <c r="BC10" s="345"/>
      <c r="BD10" s="143">
        <f t="shared" si="23"/>
        <v>0</v>
      </c>
      <c r="BE10" s="364">
        <f t="shared" si="24"/>
        <v>0</v>
      </c>
      <c r="BF10" s="267"/>
      <c r="BG10" s="143">
        <f t="shared" si="25"/>
        <v>0</v>
      </c>
      <c r="BH10" s="268"/>
      <c r="BI10" s="143">
        <f t="shared" si="26"/>
        <v>0</v>
      </c>
      <c r="BJ10" s="266">
        <f t="shared" si="27"/>
        <v>0</v>
      </c>
      <c r="BK10" s="345"/>
      <c r="BL10" s="143">
        <f t="shared" si="28"/>
        <v>0</v>
      </c>
      <c r="BM10" s="345"/>
      <c r="BN10" s="143">
        <f t="shared" si="29"/>
        <v>0</v>
      </c>
      <c r="BO10" s="364">
        <f t="shared" si="40"/>
        <v>0</v>
      </c>
      <c r="BP10" s="81">
        <f t="shared" si="38"/>
        <v>0</v>
      </c>
      <c r="BQ10" s="72">
        <f t="shared" si="39"/>
        <v>0</v>
      </c>
    </row>
    <row r="11" spans="1:70" ht="16.5" customHeight="1" x14ac:dyDescent="0.2">
      <c r="A11" s="472"/>
      <c r="B11" s="269" t="s">
        <v>13</v>
      </c>
      <c r="C11" s="345">
        <v>3</v>
      </c>
      <c r="D11" s="143">
        <f t="shared" si="30"/>
        <v>0.16666666666666666</v>
      </c>
      <c r="E11" s="345">
        <v>15</v>
      </c>
      <c r="F11" s="143">
        <f t="shared" si="31"/>
        <v>0.83333333333333337</v>
      </c>
      <c r="G11" s="351">
        <f t="shared" si="32"/>
        <v>18</v>
      </c>
      <c r="H11" s="261">
        <v>3</v>
      </c>
      <c r="I11" s="143">
        <f t="shared" si="33"/>
        <v>0.16666666666666666</v>
      </c>
      <c r="J11" s="175">
        <v>15</v>
      </c>
      <c r="K11" s="264">
        <f t="shared" si="34"/>
        <v>0.83333333333333337</v>
      </c>
      <c r="L11" s="51">
        <f t="shared" si="35"/>
        <v>18</v>
      </c>
      <c r="M11" s="355">
        <v>3</v>
      </c>
      <c r="N11" s="143">
        <f t="shared" si="0"/>
        <v>0.16666666666666666</v>
      </c>
      <c r="O11" s="362">
        <v>15</v>
      </c>
      <c r="P11" s="143">
        <f t="shared" si="1"/>
        <v>0.83333333333333337</v>
      </c>
      <c r="Q11" s="365">
        <f t="shared" si="36"/>
        <v>18</v>
      </c>
      <c r="R11" s="265">
        <v>3</v>
      </c>
      <c r="S11" s="143">
        <f t="shared" si="2"/>
        <v>0.16666666666666666</v>
      </c>
      <c r="T11" s="229">
        <v>15</v>
      </c>
      <c r="U11" s="143">
        <f t="shared" si="3"/>
        <v>0.83333333333333337</v>
      </c>
      <c r="V11" s="270">
        <f t="shared" si="4"/>
        <v>18</v>
      </c>
      <c r="W11" s="345">
        <v>3</v>
      </c>
      <c r="X11" s="143">
        <f t="shared" si="5"/>
        <v>0.17647058823529413</v>
      </c>
      <c r="Y11" s="362">
        <v>14</v>
      </c>
      <c r="Z11" s="143">
        <f t="shared" si="6"/>
        <v>0.82352941176470584</v>
      </c>
      <c r="AA11" s="365">
        <f t="shared" si="7"/>
        <v>17</v>
      </c>
      <c r="AB11" s="267">
        <v>4</v>
      </c>
      <c r="AC11" s="143">
        <f t="shared" si="8"/>
        <v>0.23529411764705882</v>
      </c>
      <c r="AD11" s="268">
        <v>13</v>
      </c>
      <c r="AE11" s="143">
        <f t="shared" si="9"/>
        <v>0.76470588235294112</v>
      </c>
      <c r="AF11" s="270">
        <f t="shared" si="10"/>
        <v>17</v>
      </c>
      <c r="AG11" s="345">
        <v>4</v>
      </c>
      <c r="AH11" s="143">
        <f t="shared" si="11"/>
        <v>0.23529411764705882</v>
      </c>
      <c r="AI11" s="362">
        <v>13</v>
      </c>
      <c r="AJ11" s="143">
        <f t="shared" si="12"/>
        <v>0.76470588235294112</v>
      </c>
      <c r="AK11" s="364">
        <f t="shared" si="13"/>
        <v>17</v>
      </c>
      <c r="AL11" s="267">
        <v>4</v>
      </c>
      <c r="AM11" s="143">
        <f t="shared" si="14"/>
        <v>0.23529411764705882</v>
      </c>
      <c r="AN11" s="268">
        <v>13</v>
      </c>
      <c r="AO11" s="143">
        <f t="shared" si="15"/>
        <v>0.76470588235294112</v>
      </c>
      <c r="AP11" s="270">
        <f t="shared" si="16"/>
        <v>17</v>
      </c>
      <c r="AQ11" s="345"/>
      <c r="AR11" s="143">
        <f t="shared" si="37"/>
        <v>0</v>
      </c>
      <c r="AS11" s="362"/>
      <c r="AT11" s="143">
        <f t="shared" si="17"/>
        <v>0</v>
      </c>
      <c r="AU11" s="365">
        <f t="shared" si="18"/>
        <v>0</v>
      </c>
      <c r="AV11" s="267"/>
      <c r="AW11" s="143">
        <f t="shared" si="19"/>
        <v>0</v>
      </c>
      <c r="AX11" s="268"/>
      <c r="AY11" s="143">
        <f t="shared" si="20"/>
        <v>0</v>
      </c>
      <c r="AZ11" s="270">
        <f t="shared" si="21"/>
        <v>0</v>
      </c>
      <c r="BA11" s="345"/>
      <c r="BB11" s="143">
        <f t="shared" si="22"/>
        <v>0</v>
      </c>
      <c r="BC11" s="345"/>
      <c r="BD11" s="143">
        <f t="shared" si="23"/>
        <v>0</v>
      </c>
      <c r="BE11" s="365">
        <f t="shared" si="24"/>
        <v>0</v>
      </c>
      <c r="BF11" s="267"/>
      <c r="BG11" s="143">
        <f t="shared" si="25"/>
        <v>0</v>
      </c>
      <c r="BH11" s="268"/>
      <c r="BI11" s="143">
        <f t="shared" si="26"/>
        <v>0</v>
      </c>
      <c r="BJ11" s="270">
        <f t="shared" si="27"/>
        <v>0</v>
      </c>
      <c r="BK11" s="345"/>
      <c r="BL11" s="143">
        <f t="shared" si="28"/>
        <v>0</v>
      </c>
      <c r="BM11" s="345"/>
      <c r="BN11" s="143">
        <f t="shared" si="29"/>
        <v>0</v>
      </c>
      <c r="BO11" s="365">
        <f t="shared" si="40"/>
        <v>0</v>
      </c>
      <c r="BP11" s="81">
        <f t="shared" si="38"/>
        <v>0</v>
      </c>
      <c r="BQ11" s="72">
        <f t="shared" si="39"/>
        <v>-1</v>
      </c>
    </row>
    <row r="12" spans="1:70" ht="16.5" customHeight="1" x14ac:dyDescent="0.2">
      <c r="A12" s="472"/>
      <c r="B12" s="6" t="s">
        <v>14</v>
      </c>
      <c r="C12" s="344">
        <v>2</v>
      </c>
      <c r="D12" s="143">
        <f t="shared" si="30"/>
        <v>0.1111111111111111</v>
      </c>
      <c r="E12" s="344">
        <v>16</v>
      </c>
      <c r="F12" s="143">
        <f t="shared" si="31"/>
        <v>0.88888888888888884</v>
      </c>
      <c r="G12" s="349">
        <f t="shared" si="32"/>
        <v>18</v>
      </c>
      <c r="H12" s="131">
        <v>2</v>
      </c>
      <c r="I12" s="99">
        <f t="shared" si="33"/>
        <v>0.1111111111111111</v>
      </c>
      <c r="J12" s="65">
        <v>16</v>
      </c>
      <c r="K12" s="138">
        <f t="shared" si="34"/>
        <v>0.88888888888888884</v>
      </c>
      <c r="L12" s="51">
        <f t="shared" si="35"/>
        <v>18</v>
      </c>
      <c r="M12" s="354">
        <v>2</v>
      </c>
      <c r="N12" s="99">
        <f t="shared" si="0"/>
        <v>0.1111111111111111</v>
      </c>
      <c r="O12" s="357">
        <v>16</v>
      </c>
      <c r="P12" s="99">
        <f t="shared" si="1"/>
        <v>0.88888888888888884</v>
      </c>
      <c r="Q12" s="358">
        <f t="shared" si="36"/>
        <v>18</v>
      </c>
      <c r="R12" s="31">
        <v>2</v>
      </c>
      <c r="S12" s="99">
        <f t="shared" si="2"/>
        <v>0.1111111111111111</v>
      </c>
      <c r="T12" s="83">
        <v>16</v>
      </c>
      <c r="U12" s="99">
        <f t="shared" si="3"/>
        <v>0.88888888888888884</v>
      </c>
      <c r="V12" s="78">
        <f t="shared" si="4"/>
        <v>18</v>
      </c>
      <c r="W12" s="344">
        <v>2</v>
      </c>
      <c r="X12" s="99">
        <f t="shared" si="5"/>
        <v>0.1111111111111111</v>
      </c>
      <c r="Y12" s="357">
        <v>16</v>
      </c>
      <c r="Z12" s="99">
        <f t="shared" si="6"/>
        <v>0.88888888888888884</v>
      </c>
      <c r="AA12" s="358">
        <f t="shared" si="7"/>
        <v>18</v>
      </c>
      <c r="AB12" s="71">
        <v>2</v>
      </c>
      <c r="AC12" s="99">
        <f t="shared" si="8"/>
        <v>0.1111111111111111</v>
      </c>
      <c r="AD12" s="149">
        <v>16</v>
      </c>
      <c r="AE12" s="99">
        <f t="shared" si="9"/>
        <v>0.88888888888888884</v>
      </c>
      <c r="AF12" s="78">
        <f t="shared" si="10"/>
        <v>18</v>
      </c>
      <c r="AG12" s="344">
        <v>2</v>
      </c>
      <c r="AH12" s="99">
        <f t="shared" si="11"/>
        <v>0.1111111111111111</v>
      </c>
      <c r="AI12" s="357">
        <v>16</v>
      </c>
      <c r="AJ12" s="99">
        <f t="shared" si="12"/>
        <v>0.88888888888888884</v>
      </c>
      <c r="AK12" s="358">
        <f t="shared" si="13"/>
        <v>18</v>
      </c>
      <c r="AL12" s="71">
        <v>2</v>
      </c>
      <c r="AM12" s="99">
        <f t="shared" si="14"/>
        <v>0.1111111111111111</v>
      </c>
      <c r="AN12" s="149">
        <v>16</v>
      </c>
      <c r="AO12" s="99">
        <f t="shared" si="15"/>
        <v>0.88888888888888884</v>
      </c>
      <c r="AP12" s="78">
        <f t="shared" si="16"/>
        <v>18</v>
      </c>
      <c r="AQ12" s="344"/>
      <c r="AR12" s="99">
        <f t="shared" si="37"/>
        <v>0</v>
      </c>
      <c r="AS12" s="357"/>
      <c r="AT12" s="99">
        <f t="shared" si="17"/>
        <v>0</v>
      </c>
      <c r="AU12" s="358">
        <f t="shared" si="18"/>
        <v>0</v>
      </c>
      <c r="AV12" s="71"/>
      <c r="AW12" s="99">
        <f t="shared" si="19"/>
        <v>0</v>
      </c>
      <c r="AX12" s="149"/>
      <c r="AY12" s="99">
        <f t="shared" si="20"/>
        <v>0</v>
      </c>
      <c r="AZ12" s="78">
        <f t="shared" si="21"/>
        <v>0</v>
      </c>
      <c r="BA12" s="344"/>
      <c r="BB12" s="143">
        <f t="shared" si="22"/>
        <v>0</v>
      </c>
      <c r="BC12" s="344"/>
      <c r="BD12" s="143">
        <f t="shared" si="23"/>
        <v>0</v>
      </c>
      <c r="BE12" s="358">
        <f t="shared" si="24"/>
        <v>0</v>
      </c>
      <c r="BF12" s="71"/>
      <c r="BG12" s="99">
        <f t="shared" si="25"/>
        <v>0</v>
      </c>
      <c r="BH12" s="149"/>
      <c r="BI12" s="99">
        <f t="shared" si="26"/>
        <v>0</v>
      </c>
      <c r="BJ12" s="78">
        <f t="shared" si="27"/>
        <v>0</v>
      </c>
      <c r="BK12" s="344"/>
      <c r="BL12" s="143">
        <f t="shared" si="28"/>
        <v>0</v>
      </c>
      <c r="BM12" s="344"/>
      <c r="BN12" s="143">
        <f t="shared" si="29"/>
        <v>0</v>
      </c>
      <c r="BO12" s="358">
        <f t="shared" si="40"/>
        <v>0</v>
      </c>
      <c r="BP12" s="81">
        <f t="shared" si="38"/>
        <v>0</v>
      </c>
      <c r="BQ12" s="72">
        <f t="shared" si="39"/>
        <v>0</v>
      </c>
    </row>
    <row r="13" spans="1:70" ht="16.5" customHeight="1" thickBot="1" x14ac:dyDescent="0.25">
      <c r="A13" s="472"/>
      <c r="B13" s="6" t="s">
        <v>15</v>
      </c>
      <c r="C13" s="344">
        <v>1</v>
      </c>
      <c r="D13" s="143">
        <f t="shared" si="30"/>
        <v>0.14285714285714285</v>
      </c>
      <c r="E13" s="344">
        <v>6</v>
      </c>
      <c r="F13" s="143">
        <f t="shared" si="31"/>
        <v>0.8571428571428571</v>
      </c>
      <c r="G13" s="349">
        <f t="shared" si="32"/>
        <v>7</v>
      </c>
      <c r="H13" s="132">
        <v>1</v>
      </c>
      <c r="I13" s="100">
        <f t="shared" si="33"/>
        <v>0.14285714285714285</v>
      </c>
      <c r="J13" s="86">
        <v>6</v>
      </c>
      <c r="K13" s="139">
        <f t="shared" si="34"/>
        <v>0.8571428571428571</v>
      </c>
      <c r="L13" s="51">
        <f t="shared" si="35"/>
        <v>7</v>
      </c>
      <c r="M13" s="354">
        <v>1</v>
      </c>
      <c r="N13" s="99">
        <f t="shared" si="0"/>
        <v>0.14285714285714285</v>
      </c>
      <c r="O13" s="357">
        <v>6</v>
      </c>
      <c r="P13" s="99">
        <f t="shared" si="1"/>
        <v>0.8571428571428571</v>
      </c>
      <c r="Q13" s="358">
        <f t="shared" si="36"/>
        <v>7</v>
      </c>
      <c r="R13" s="31">
        <v>1</v>
      </c>
      <c r="S13" s="99">
        <f t="shared" si="2"/>
        <v>0.14285714285714285</v>
      </c>
      <c r="T13" s="83">
        <v>6</v>
      </c>
      <c r="U13" s="99">
        <f t="shared" si="3"/>
        <v>0.8571428571428571</v>
      </c>
      <c r="V13" s="78">
        <f t="shared" si="4"/>
        <v>7</v>
      </c>
      <c r="W13" s="344">
        <v>1</v>
      </c>
      <c r="X13" s="99">
        <f t="shared" si="5"/>
        <v>0.14285714285714285</v>
      </c>
      <c r="Y13" s="357">
        <v>6</v>
      </c>
      <c r="Z13" s="99">
        <f t="shared" si="6"/>
        <v>0.8571428571428571</v>
      </c>
      <c r="AA13" s="358">
        <f t="shared" si="7"/>
        <v>7</v>
      </c>
      <c r="AB13" s="71">
        <v>1</v>
      </c>
      <c r="AC13" s="99">
        <f t="shared" si="8"/>
        <v>0.14285714285714285</v>
      </c>
      <c r="AD13" s="149">
        <v>6</v>
      </c>
      <c r="AE13" s="99">
        <f t="shared" si="9"/>
        <v>0.8571428571428571</v>
      </c>
      <c r="AF13" s="78">
        <f t="shared" si="10"/>
        <v>7</v>
      </c>
      <c r="AG13" s="344">
        <v>1</v>
      </c>
      <c r="AH13" s="99">
        <f t="shared" si="11"/>
        <v>0.1111111111111111</v>
      </c>
      <c r="AI13" s="357">
        <v>8</v>
      </c>
      <c r="AJ13" s="99">
        <f t="shared" si="12"/>
        <v>0.88888888888888884</v>
      </c>
      <c r="AK13" s="358">
        <f t="shared" si="13"/>
        <v>9</v>
      </c>
      <c r="AL13" s="71">
        <v>1</v>
      </c>
      <c r="AM13" s="99">
        <f t="shared" si="14"/>
        <v>0.1111111111111111</v>
      </c>
      <c r="AN13" s="149">
        <v>8</v>
      </c>
      <c r="AO13" s="99">
        <f t="shared" si="15"/>
        <v>0.88888888888888884</v>
      </c>
      <c r="AP13" s="78">
        <f t="shared" si="16"/>
        <v>9</v>
      </c>
      <c r="AQ13" s="344"/>
      <c r="AR13" s="99">
        <f t="shared" si="37"/>
        <v>0</v>
      </c>
      <c r="AS13" s="357"/>
      <c r="AT13" s="99">
        <f t="shared" si="17"/>
        <v>0</v>
      </c>
      <c r="AU13" s="358">
        <f t="shared" si="18"/>
        <v>0</v>
      </c>
      <c r="AV13" s="71"/>
      <c r="AW13" s="99">
        <f t="shared" si="19"/>
        <v>0</v>
      </c>
      <c r="AX13" s="149"/>
      <c r="AY13" s="99">
        <f t="shared" si="20"/>
        <v>0</v>
      </c>
      <c r="AZ13" s="78">
        <f t="shared" si="21"/>
        <v>0</v>
      </c>
      <c r="BA13" s="344"/>
      <c r="BB13" s="143">
        <f t="shared" si="22"/>
        <v>0</v>
      </c>
      <c r="BC13" s="344"/>
      <c r="BD13" s="143">
        <f t="shared" si="23"/>
        <v>0</v>
      </c>
      <c r="BE13" s="358">
        <f t="shared" si="24"/>
        <v>0</v>
      </c>
      <c r="BF13" s="71"/>
      <c r="BG13" s="99">
        <f t="shared" si="25"/>
        <v>0</v>
      </c>
      <c r="BH13" s="149"/>
      <c r="BI13" s="99">
        <f t="shared" si="26"/>
        <v>0</v>
      </c>
      <c r="BJ13" s="78">
        <f t="shared" si="27"/>
        <v>0</v>
      </c>
      <c r="BK13" s="344"/>
      <c r="BL13" s="143">
        <f t="shared" si="28"/>
        <v>0</v>
      </c>
      <c r="BM13" s="344"/>
      <c r="BN13" s="143">
        <f t="shared" si="29"/>
        <v>0</v>
      </c>
      <c r="BO13" s="358">
        <f t="shared" si="40"/>
        <v>0</v>
      </c>
      <c r="BP13" s="81">
        <f t="shared" si="38"/>
        <v>0</v>
      </c>
      <c r="BQ13" s="72">
        <f t="shared" si="39"/>
        <v>2</v>
      </c>
    </row>
    <row r="14" spans="1:70" ht="16.5" customHeight="1" thickBot="1" x14ac:dyDescent="0.25">
      <c r="A14" s="10"/>
      <c r="B14" s="7" t="s">
        <v>236</v>
      </c>
      <c r="C14" s="79">
        <f>SUM(C4:C13)</f>
        <v>260</v>
      </c>
      <c r="D14" s="105">
        <f t="shared" si="30"/>
        <v>0.67357512953367871</v>
      </c>
      <c r="E14" s="57">
        <f>SUM(E4:E13)</f>
        <v>126</v>
      </c>
      <c r="F14" s="105">
        <f t="shared" si="31"/>
        <v>0.32642487046632124</v>
      </c>
      <c r="G14" s="54">
        <f>SUM(G4:G13)</f>
        <v>386</v>
      </c>
      <c r="H14" s="79">
        <f>SUM(H4:H13)</f>
        <v>258</v>
      </c>
      <c r="I14" s="105">
        <f>H14/L14</f>
        <v>0.67539267015706805</v>
      </c>
      <c r="J14" s="53">
        <f>SUM(J4:J13)</f>
        <v>124</v>
      </c>
      <c r="K14" s="105">
        <f>J14/L14</f>
        <v>0.32460732984293195</v>
      </c>
      <c r="L14" s="17">
        <f>SUM(L4:L13)</f>
        <v>382</v>
      </c>
      <c r="M14" s="79">
        <f t="shared" ref="M14:BE14" si="41">SUM(M4:M13)</f>
        <v>258</v>
      </c>
      <c r="N14" s="105">
        <f t="shared" ref="N14:N37" si="42">M14/Q14</f>
        <v>0.67539267015706805</v>
      </c>
      <c r="O14" s="55">
        <f t="shared" si="41"/>
        <v>124</v>
      </c>
      <c r="P14" s="105">
        <f t="shared" ref="P14:P37" si="43">O14/Q14</f>
        <v>0.32460732984293195</v>
      </c>
      <c r="Q14" s="75">
        <f>SUM(Q4:Q13)</f>
        <v>382</v>
      </c>
      <c r="R14" s="56">
        <f t="shared" si="41"/>
        <v>257</v>
      </c>
      <c r="S14" s="105">
        <f t="shared" ref="S14:S23" si="44">R14/V14</f>
        <v>0.67454068241469811</v>
      </c>
      <c r="T14" s="55">
        <f t="shared" si="41"/>
        <v>124</v>
      </c>
      <c r="U14" s="105">
        <f t="shared" ref="U14:U37" si="45">T14/V14</f>
        <v>0.32545931758530183</v>
      </c>
      <c r="V14" s="75">
        <f t="shared" si="41"/>
        <v>381</v>
      </c>
      <c r="W14" s="56">
        <f t="shared" si="41"/>
        <v>257</v>
      </c>
      <c r="X14" s="105">
        <f t="shared" ref="X14:X23" si="46">W14/AA14</f>
        <v>0.6763157894736842</v>
      </c>
      <c r="Y14" s="55">
        <f t="shared" si="41"/>
        <v>123</v>
      </c>
      <c r="Z14" s="105">
        <f t="shared" ref="Z14:Z37" si="47">Y14/AA14</f>
        <v>0.3236842105263158</v>
      </c>
      <c r="AA14" s="75">
        <f t="shared" si="41"/>
        <v>380</v>
      </c>
      <c r="AB14" s="56">
        <f t="shared" si="41"/>
        <v>257</v>
      </c>
      <c r="AC14" s="105">
        <f t="shared" ref="AC14:AC23" si="48">AB14/AF14</f>
        <v>0.67810026385224276</v>
      </c>
      <c r="AD14" s="55">
        <f t="shared" si="41"/>
        <v>122</v>
      </c>
      <c r="AE14" s="105">
        <f t="shared" ref="AE14:AE37" si="49">AD14/AF14</f>
        <v>0.32189973614775724</v>
      </c>
      <c r="AF14" s="75">
        <f t="shared" si="41"/>
        <v>379</v>
      </c>
      <c r="AG14" s="56">
        <f t="shared" si="41"/>
        <v>268</v>
      </c>
      <c r="AH14" s="105">
        <f t="shared" ref="AH14:AH37" si="50">AG14/AK14</f>
        <v>0.67506297229219148</v>
      </c>
      <c r="AI14" s="55">
        <f t="shared" si="41"/>
        <v>129</v>
      </c>
      <c r="AJ14" s="105">
        <f t="shared" ref="AJ14:AJ37" si="51">AI14/AK14</f>
        <v>0.32493702770780858</v>
      </c>
      <c r="AK14" s="75">
        <f t="shared" si="41"/>
        <v>397</v>
      </c>
      <c r="AL14" s="56">
        <f t="shared" si="41"/>
        <v>270</v>
      </c>
      <c r="AM14" s="105">
        <f t="shared" ref="AM14:AM37" si="52">AL14/AP14</f>
        <v>0.67164179104477617</v>
      </c>
      <c r="AN14" s="55">
        <f t="shared" si="41"/>
        <v>132</v>
      </c>
      <c r="AO14" s="105">
        <f t="shared" ref="AO14:AO37" si="53">AN14/AP14</f>
        <v>0.32835820895522388</v>
      </c>
      <c r="AP14" s="75">
        <f t="shared" si="41"/>
        <v>402</v>
      </c>
      <c r="AQ14" s="56">
        <f t="shared" si="41"/>
        <v>0</v>
      </c>
      <c r="AR14" s="105" t="e">
        <f t="shared" ref="AR14:AR37" si="54">AQ14/AU14</f>
        <v>#DIV/0!</v>
      </c>
      <c r="AS14" s="55">
        <f t="shared" si="41"/>
        <v>0</v>
      </c>
      <c r="AT14" s="105" t="e">
        <f t="shared" ref="AT14:AT37" si="55">AS14/AU14</f>
        <v>#DIV/0!</v>
      </c>
      <c r="AU14" s="75">
        <f t="shared" si="41"/>
        <v>0</v>
      </c>
      <c r="AV14" s="56">
        <f t="shared" si="41"/>
        <v>0</v>
      </c>
      <c r="AW14" s="105" t="e">
        <f t="shared" ref="AW14:AW37" si="56">AV14/AZ14</f>
        <v>#DIV/0!</v>
      </c>
      <c r="AX14" s="55">
        <f t="shared" si="41"/>
        <v>0</v>
      </c>
      <c r="AY14" s="105" t="e">
        <f t="shared" ref="AY14:AY37" si="57">AX14/AZ14</f>
        <v>#DIV/0!</v>
      </c>
      <c r="AZ14" s="75">
        <f t="shared" si="41"/>
        <v>0</v>
      </c>
      <c r="BA14" s="79">
        <f t="shared" si="41"/>
        <v>0</v>
      </c>
      <c r="BB14" s="105" t="e">
        <f>BA14/BE14</f>
        <v>#DIV/0!</v>
      </c>
      <c r="BC14" s="57">
        <f t="shared" si="41"/>
        <v>0</v>
      </c>
      <c r="BD14" s="105" t="e">
        <f>BC14/BE14</f>
        <v>#DIV/0!</v>
      </c>
      <c r="BE14" s="75">
        <f t="shared" si="41"/>
        <v>0</v>
      </c>
      <c r="BF14" s="56">
        <f t="shared" ref="BF14:BJ14" si="58">SUM(BF4:BF13)</f>
        <v>0</v>
      </c>
      <c r="BG14" s="105" t="e">
        <f t="shared" ref="BG14:BG37" si="59">BF14/BJ14</f>
        <v>#DIV/0!</v>
      </c>
      <c r="BH14" s="55">
        <f t="shared" si="58"/>
        <v>0</v>
      </c>
      <c r="BI14" s="105" t="e">
        <f t="shared" ref="BI14:BI37" si="60">BH14/BJ14</f>
        <v>#DIV/0!</v>
      </c>
      <c r="BJ14" s="75">
        <f t="shared" si="58"/>
        <v>0</v>
      </c>
      <c r="BK14" s="79">
        <f>SUM(BK4:BK13)</f>
        <v>0</v>
      </c>
      <c r="BL14" s="105" t="e">
        <f t="shared" ref="BL14:BL37" si="61">BK14/BO14</f>
        <v>#DIV/0!</v>
      </c>
      <c r="BM14" s="57">
        <f t="shared" ref="BM14:BO14" si="62">SUM(BM4:BM13)</f>
        <v>0</v>
      </c>
      <c r="BN14" s="105" t="e">
        <f t="shared" ref="BN14:BN37" si="63">BM14/BO14</f>
        <v>#DIV/0!</v>
      </c>
      <c r="BO14" s="75">
        <f t="shared" si="62"/>
        <v>0</v>
      </c>
      <c r="BP14" s="50">
        <f>SUM(BP4:BP13)</f>
        <v>5</v>
      </c>
      <c r="BQ14" s="157">
        <f>SUM(BQ4:BQ13)</f>
        <v>20</v>
      </c>
    </row>
    <row r="15" spans="1:70" ht="16.5" customHeight="1" x14ac:dyDescent="0.2">
      <c r="A15" s="458" t="s">
        <v>16</v>
      </c>
      <c r="B15" s="9" t="s">
        <v>6</v>
      </c>
      <c r="C15" s="344">
        <v>0</v>
      </c>
      <c r="D15" s="110">
        <f t="shared" si="30"/>
        <v>0</v>
      </c>
      <c r="E15" s="344">
        <v>1</v>
      </c>
      <c r="F15" s="140">
        <f t="shared" si="31"/>
        <v>1</v>
      </c>
      <c r="G15" s="348">
        <f t="shared" ref="G15:G21" si="64">C15+E15</f>
        <v>1</v>
      </c>
      <c r="H15" s="134">
        <v>0</v>
      </c>
      <c r="I15" s="110">
        <f t="shared" ref="I15:I21" si="65">IFERROR(H15/L15,0)</f>
        <v>0</v>
      </c>
      <c r="J15" s="82">
        <v>1</v>
      </c>
      <c r="K15" s="140">
        <f t="shared" ref="K15:K21" si="66">IFERROR(J15/L15,0)</f>
        <v>1</v>
      </c>
      <c r="L15" s="51">
        <f>SUM(H15,J15)</f>
        <v>1</v>
      </c>
      <c r="M15" s="353">
        <v>0</v>
      </c>
      <c r="N15" s="110">
        <f t="shared" ref="N15:N21" si="67">IF(Q15=0,0,M15/Q15)</f>
        <v>0</v>
      </c>
      <c r="O15" s="359">
        <v>1</v>
      </c>
      <c r="P15" s="110">
        <f t="shared" ref="P15:P21" si="68">IFERROR(O15/Q15,0)</f>
        <v>1</v>
      </c>
      <c r="Q15" s="360">
        <f>SUM(M15,O15)</f>
        <v>1</v>
      </c>
      <c r="R15" s="32">
        <v>0</v>
      </c>
      <c r="S15" s="110">
        <f t="shared" ref="S15:S21" si="69">IF(V15=0,0,R15/V15)</f>
        <v>0</v>
      </c>
      <c r="T15" s="82">
        <v>1</v>
      </c>
      <c r="U15" s="110">
        <f t="shared" ref="U15:U21" si="70">IFERROR(T15/V15,0)</f>
        <v>1</v>
      </c>
      <c r="V15" s="77">
        <f t="shared" ref="V15:V21" si="71">SUM(R15,T15)</f>
        <v>1</v>
      </c>
      <c r="W15" s="366">
        <v>0</v>
      </c>
      <c r="X15" s="110">
        <f t="shared" ref="X15:X21" si="72">IF(AA15=0,0,W15/AA15)</f>
        <v>0</v>
      </c>
      <c r="Y15" s="359">
        <v>1</v>
      </c>
      <c r="Z15" s="110">
        <f t="shared" ref="Z15:Z21" si="73">IFERROR(Y15/AA15,0)</f>
        <v>1</v>
      </c>
      <c r="AA15" s="360">
        <f t="shared" ref="AA15:AA21" si="74">SUM(W15,Y15)</f>
        <v>1</v>
      </c>
      <c r="AB15" s="4">
        <v>0</v>
      </c>
      <c r="AC15" s="110">
        <f t="shared" ref="AC15:AC21" si="75">IF(AF15=0,0,AB15/AF15)</f>
        <v>0</v>
      </c>
      <c r="AD15" s="148">
        <v>1</v>
      </c>
      <c r="AE15" s="110">
        <f t="shared" ref="AE15:AE21" si="76">IFERROR(AD15/AF15,0)</f>
        <v>1</v>
      </c>
      <c r="AF15" s="77">
        <f t="shared" ref="AF15:AF21" si="77">SUM(AB15,AD15)</f>
        <v>1</v>
      </c>
      <c r="AG15" s="366">
        <v>0</v>
      </c>
      <c r="AH15" s="110">
        <f t="shared" ref="AH15:AH21" si="78">IF(AK15=0,0,AG15/AK15)</f>
        <v>0</v>
      </c>
      <c r="AI15" s="359">
        <v>1</v>
      </c>
      <c r="AJ15" s="110">
        <f t="shared" ref="AJ15:AJ21" si="79">IFERROR(AI15/AK15,0)</f>
        <v>1</v>
      </c>
      <c r="AK15" s="360">
        <f>SUM(AG15,AI15)</f>
        <v>1</v>
      </c>
      <c r="AL15" s="4">
        <v>0</v>
      </c>
      <c r="AM15" s="110">
        <f t="shared" ref="AM15:AM21" si="80">IF(AP15=0,0,AL15/AP15)</f>
        <v>0</v>
      </c>
      <c r="AN15" s="148">
        <v>1</v>
      </c>
      <c r="AO15" s="110">
        <f t="shared" ref="AO15:AO21" si="81">IFERROR(AN15/AP15,0)</f>
        <v>1</v>
      </c>
      <c r="AP15" s="77">
        <f>SUM(AL15,AN15)</f>
        <v>1</v>
      </c>
      <c r="AQ15" s="366"/>
      <c r="AR15" s="110">
        <f t="shared" ref="AR15:AR21" si="82">IF(AU15=0,0,AQ15/AU15)</f>
        <v>0</v>
      </c>
      <c r="AS15" s="359"/>
      <c r="AT15" s="110">
        <f t="shared" ref="AT15:AT21" si="83">IFERROR(AS15/AU15,0)</f>
        <v>0</v>
      </c>
      <c r="AU15" s="360">
        <f>SUM(AQ15,AS15)</f>
        <v>0</v>
      </c>
      <c r="AV15" s="4"/>
      <c r="AW15" s="110">
        <f t="shared" ref="AW15:AW20" si="84">IF(AZ15=0,0,AV15/AZ15)</f>
        <v>0</v>
      </c>
      <c r="AX15" s="148"/>
      <c r="AY15" s="110">
        <f t="shared" ref="AY15:AY21" si="85">IFERROR(AX15/AZ15,0)</f>
        <v>0</v>
      </c>
      <c r="AZ15" s="77">
        <f>SUM(AV15,AX15)</f>
        <v>0</v>
      </c>
      <c r="BA15" s="344"/>
      <c r="BB15" s="110">
        <f t="shared" ref="BB15:BB21" si="86">IF(BE15=0,0,BA15/BE15)</f>
        <v>0</v>
      </c>
      <c r="BC15" s="344"/>
      <c r="BD15" s="140">
        <f t="shared" ref="BD15:BD21" si="87">IFERROR(BC15/BE15,0)</f>
        <v>0</v>
      </c>
      <c r="BE15" s="360">
        <f>SUM(BA15,BC15)</f>
        <v>0</v>
      </c>
      <c r="BF15" s="4"/>
      <c r="BG15" s="110">
        <f t="shared" ref="BG15:BG21" si="88">IF(BJ15=0,0,BF15/BJ15)</f>
        <v>0</v>
      </c>
      <c r="BH15" s="148"/>
      <c r="BI15" s="110">
        <f t="shared" ref="BI15:BI21" si="89">IFERROR(BH15/BJ15,0)</f>
        <v>0</v>
      </c>
      <c r="BJ15" s="77">
        <f>SUM(BF15,BH15)</f>
        <v>0</v>
      </c>
      <c r="BK15" s="344"/>
      <c r="BL15" s="110">
        <f t="shared" ref="BL15:BL21" si="90">IF(BO15=0,0,BK15/BO15)</f>
        <v>0</v>
      </c>
      <c r="BM15" s="344"/>
      <c r="BN15" s="140">
        <f t="shared" ref="BN15:BN21" si="91">IFERROR(BM15/BO15,0)</f>
        <v>0</v>
      </c>
      <c r="BO15" s="360">
        <f>BK15+BM15</f>
        <v>0</v>
      </c>
      <c r="BP15" s="81">
        <f t="shared" si="38"/>
        <v>0</v>
      </c>
      <c r="BQ15" s="72">
        <f t="shared" si="39"/>
        <v>0</v>
      </c>
    </row>
    <row r="16" spans="1:70" ht="16.5" customHeight="1" x14ac:dyDescent="0.2">
      <c r="A16" s="472"/>
      <c r="B16" s="3" t="s">
        <v>17</v>
      </c>
      <c r="C16" s="344">
        <v>18</v>
      </c>
      <c r="D16" s="111">
        <f t="shared" si="30"/>
        <v>0.81818181818181823</v>
      </c>
      <c r="E16" s="344">
        <v>4</v>
      </c>
      <c r="F16" s="141">
        <f t="shared" si="31"/>
        <v>0.18181818181818182</v>
      </c>
      <c r="G16" s="349">
        <f t="shared" si="64"/>
        <v>22</v>
      </c>
      <c r="H16" s="129">
        <v>18</v>
      </c>
      <c r="I16" s="111">
        <f t="shared" si="65"/>
        <v>0.81818181818181823</v>
      </c>
      <c r="J16" s="83">
        <v>4</v>
      </c>
      <c r="K16" s="141">
        <f t="shared" si="66"/>
        <v>0.18181818181818182</v>
      </c>
      <c r="L16" s="51">
        <f t="shared" ref="L16:L21" si="92">SUM(H16,J16)</f>
        <v>22</v>
      </c>
      <c r="M16" s="354">
        <v>17</v>
      </c>
      <c r="N16" s="111">
        <f t="shared" si="67"/>
        <v>0.80952380952380953</v>
      </c>
      <c r="O16" s="357">
        <v>4</v>
      </c>
      <c r="P16" s="111">
        <f t="shared" si="68"/>
        <v>0.19047619047619047</v>
      </c>
      <c r="Q16" s="358">
        <f t="shared" ref="Q16:Q21" si="93">SUM(M16,O16)</f>
        <v>21</v>
      </c>
      <c r="R16" s="31">
        <v>16</v>
      </c>
      <c r="S16" s="111">
        <f t="shared" si="69"/>
        <v>0.8</v>
      </c>
      <c r="T16" s="83">
        <v>4</v>
      </c>
      <c r="U16" s="111">
        <f t="shared" si="70"/>
        <v>0.2</v>
      </c>
      <c r="V16" s="78">
        <f t="shared" si="71"/>
        <v>20</v>
      </c>
      <c r="W16" s="344">
        <v>16</v>
      </c>
      <c r="X16" s="111">
        <f t="shared" si="72"/>
        <v>0.8</v>
      </c>
      <c r="Y16" s="357">
        <v>4</v>
      </c>
      <c r="Z16" s="111">
        <f t="shared" si="73"/>
        <v>0.2</v>
      </c>
      <c r="AA16" s="358">
        <f t="shared" si="74"/>
        <v>20</v>
      </c>
      <c r="AB16" s="71">
        <v>20</v>
      </c>
      <c r="AC16" s="111">
        <f t="shared" si="75"/>
        <v>0.83333333333333337</v>
      </c>
      <c r="AD16" s="149">
        <v>4</v>
      </c>
      <c r="AE16" s="111">
        <f t="shared" si="76"/>
        <v>0.16666666666666666</v>
      </c>
      <c r="AF16" s="78">
        <f t="shared" si="77"/>
        <v>24</v>
      </c>
      <c r="AG16" s="344">
        <v>19</v>
      </c>
      <c r="AH16" s="111">
        <f t="shared" si="78"/>
        <v>0.82608695652173914</v>
      </c>
      <c r="AI16" s="357">
        <v>4</v>
      </c>
      <c r="AJ16" s="111">
        <f t="shared" si="79"/>
        <v>0.17391304347826086</v>
      </c>
      <c r="AK16" s="358">
        <f t="shared" ref="AK16:AK21" si="94">SUM(AG16,AI16)</f>
        <v>23</v>
      </c>
      <c r="AL16" s="71">
        <v>18</v>
      </c>
      <c r="AM16" s="111">
        <f t="shared" si="80"/>
        <v>0.81818181818181823</v>
      </c>
      <c r="AN16" s="149">
        <v>4</v>
      </c>
      <c r="AO16" s="111">
        <f t="shared" si="81"/>
        <v>0.18181818181818182</v>
      </c>
      <c r="AP16" s="78">
        <f t="shared" ref="AP16:AP21" si="95">SUM(AL16,AN16)</f>
        <v>22</v>
      </c>
      <c r="AQ16" s="344"/>
      <c r="AR16" s="111">
        <f t="shared" si="82"/>
        <v>0</v>
      </c>
      <c r="AS16" s="357"/>
      <c r="AT16" s="111">
        <f t="shared" si="83"/>
        <v>0</v>
      </c>
      <c r="AU16" s="358">
        <f t="shared" ref="AU16:AU21" si="96">SUM(AQ16,AS16)</f>
        <v>0</v>
      </c>
      <c r="AV16" s="71"/>
      <c r="AW16" s="111">
        <f t="shared" si="84"/>
        <v>0</v>
      </c>
      <c r="AX16" s="149"/>
      <c r="AY16" s="111">
        <f t="shared" si="85"/>
        <v>0</v>
      </c>
      <c r="AZ16" s="78">
        <f t="shared" ref="AZ16:AZ21" si="97">SUM(AV16,AX16)</f>
        <v>0</v>
      </c>
      <c r="BA16" s="344"/>
      <c r="BB16" s="111">
        <f t="shared" si="86"/>
        <v>0</v>
      </c>
      <c r="BC16" s="344"/>
      <c r="BD16" s="141">
        <f t="shared" si="87"/>
        <v>0</v>
      </c>
      <c r="BE16" s="358">
        <f t="shared" ref="BE16:BE21" si="98">SUM(BA16,BC16)</f>
        <v>0</v>
      </c>
      <c r="BF16" s="71"/>
      <c r="BG16" s="111">
        <f t="shared" si="88"/>
        <v>0</v>
      </c>
      <c r="BH16" s="149"/>
      <c r="BI16" s="111">
        <f t="shared" si="89"/>
        <v>0</v>
      </c>
      <c r="BJ16" s="78">
        <f t="shared" ref="BJ16:BJ21" si="99">SUM(BF16,BH16)</f>
        <v>0</v>
      </c>
      <c r="BK16" s="344"/>
      <c r="BL16" s="111">
        <f t="shared" si="90"/>
        <v>0</v>
      </c>
      <c r="BM16" s="344"/>
      <c r="BN16" s="141">
        <f t="shared" si="91"/>
        <v>0</v>
      </c>
      <c r="BO16" s="358">
        <f>BK16+BM16</f>
        <v>0</v>
      </c>
      <c r="BP16" s="81">
        <f t="shared" si="38"/>
        <v>-1</v>
      </c>
      <c r="BQ16" s="72">
        <f t="shared" si="39"/>
        <v>0</v>
      </c>
    </row>
    <row r="17" spans="1:69" ht="16.5" customHeight="1" x14ac:dyDescent="0.2">
      <c r="A17" s="472"/>
      <c r="B17" s="3" t="s">
        <v>9</v>
      </c>
      <c r="C17" s="345">
        <v>57</v>
      </c>
      <c r="D17" s="143">
        <f t="shared" si="30"/>
        <v>0.82608695652173914</v>
      </c>
      <c r="E17" s="345">
        <v>12</v>
      </c>
      <c r="F17" s="143">
        <f t="shared" si="31"/>
        <v>0.17391304347826086</v>
      </c>
      <c r="G17" s="350">
        <f t="shared" si="64"/>
        <v>69</v>
      </c>
      <c r="H17" s="261">
        <v>64</v>
      </c>
      <c r="I17" s="143">
        <f t="shared" si="65"/>
        <v>0.83116883116883122</v>
      </c>
      <c r="J17" s="175">
        <v>13</v>
      </c>
      <c r="K17" s="264">
        <f t="shared" si="66"/>
        <v>0.16883116883116883</v>
      </c>
      <c r="L17" s="51">
        <f t="shared" si="92"/>
        <v>77</v>
      </c>
      <c r="M17" s="355">
        <v>67</v>
      </c>
      <c r="N17" s="143">
        <f t="shared" si="67"/>
        <v>0.81707317073170727</v>
      </c>
      <c r="O17" s="362">
        <v>15</v>
      </c>
      <c r="P17" s="143">
        <f t="shared" si="68"/>
        <v>0.18292682926829268</v>
      </c>
      <c r="Q17" s="364">
        <f t="shared" si="93"/>
        <v>82</v>
      </c>
      <c r="R17" s="265">
        <v>66</v>
      </c>
      <c r="S17" s="143">
        <f t="shared" si="69"/>
        <v>0.82499999999999996</v>
      </c>
      <c r="T17" s="229">
        <v>14</v>
      </c>
      <c r="U17" s="143">
        <f t="shared" si="70"/>
        <v>0.17499999999999999</v>
      </c>
      <c r="V17" s="266">
        <f t="shared" si="71"/>
        <v>80</v>
      </c>
      <c r="W17" s="345">
        <v>63</v>
      </c>
      <c r="X17" s="143">
        <f t="shared" si="72"/>
        <v>0.81818181818181823</v>
      </c>
      <c r="Y17" s="362">
        <v>14</v>
      </c>
      <c r="Z17" s="143">
        <f t="shared" si="73"/>
        <v>0.18181818181818182</v>
      </c>
      <c r="AA17" s="364">
        <f t="shared" si="74"/>
        <v>77</v>
      </c>
      <c r="AB17" s="267">
        <v>70</v>
      </c>
      <c r="AC17" s="143">
        <f t="shared" si="75"/>
        <v>0.82352941176470584</v>
      </c>
      <c r="AD17" s="268">
        <v>15</v>
      </c>
      <c r="AE17" s="143">
        <f t="shared" si="76"/>
        <v>0.17647058823529413</v>
      </c>
      <c r="AF17" s="266">
        <f t="shared" si="77"/>
        <v>85</v>
      </c>
      <c r="AG17" s="345">
        <v>59</v>
      </c>
      <c r="AH17" s="143">
        <f t="shared" si="78"/>
        <v>0.86764705882352944</v>
      </c>
      <c r="AI17" s="362">
        <v>9</v>
      </c>
      <c r="AJ17" s="143">
        <f t="shared" si="79"/>
        <v>0.13235294117647059</v>
      </c>
      <c r="AK17" s="364">
        <f t="shared" si="94"/>
        <v>68</v>
      </c>
      <c r="AL17" s="267">
        <v>55</v>
      </c>
      <c r="AM17" s="143">
        <f t="shared" si="80"/>
        <v>0.859375</v>
      </c>
      <c r="AN17" s="268">
        <v>9</v>
      </c>
      <c r="AO17" s="143">
        <f t="shared" si="81"/>
        <v>0.140625</v>
      </c>
      <c r="AP17" s="266">
        <f t="shared" si="95"/>
        <v>64</v>
      </c>
      <c r="AQ17" s="345"/>
      <c r="AR17" s="143">
        <f t="shared" si="82"/>
        <v>0</v>
      </c>
      <c r="AS17" s="362"/>
      <c r="AT17" s="143">
        <f t="shared" si="83"/>
        <v>0</v>
      </c>
      <c r="AU17" s="364">
        <f t="shared" si="96"/>
        <v>0</v>
      </c>
      <c r="AV17" s="267"/>
      <c r="AW17" s="143">
        <f t="shared" si="84"/>
        <v>0</v>
      </c>
      <c r="AX17" s="268"/>
      <c r="AY17" s="143">
        <f t="shared" si="85"/>
        <v>0</v>
      </c>
      <c r="AZ17" s="266">
        <f t="shared" si="97"/>
        <v>0</v>
      </c>
      <c r="BA17" s="345"/>
      <c r="BB17" s="143">
        <f t="shared" si="86"/>
        <v>0</v>
      </c>
      <c r="BC17" s="345"/>
      <c r="BD17" s="143">
        <f t="shared" si="87"/>
        <v>0</v>
      </c>
      <c r="BE17" s="364">
        <f t="shared" si="98"/>
        <v>0</v>
      </c>
      <c r="BF17" s="267"/>
      <c r="BG17" s="143">
        <f t="shared" si="88"/>
        <v>0</v>
      </c>
      <c r="BH17" s="268"/>
      <c r="BI17" s="143">
        <f t="shared" si="89"/>
        <v>0</v>
      </c>
      <c r="BJ17" s="266">
        <f t="shared" si="99"/>
        <v>0</v>
      </c>
      <c r="BK17" s="345"/>
      <c r="BL17" s="143">
        <f t="shared" si="90"/>
        <v>0</v>
      </c>
      <c r="BM17" s="345"/>
      <c r="BN17" s="143">
        <f t="shared" si="91"/>
        <v>0</v>
      </c>
      <c r="BO17" s="364">
        <f t="shared" ref="BO17:BO21" si="100">BK17+BM17</f>
        <v>0</v>
      </c>
      <c r="BP17" s="81">
        <f t="shared" si="38"/>
        <v>-4</v>
      </c>
      <c r="BQ17" s="72">
        <f t="shared" si="39"/>
        <v>-13</v>
      </c>
    </row>
    <row r="18" spans="1:69" ht="16.5" customHeight="1" x14ac:dyDescent="0.2">
      <c r="A18" s="472"/>
      <c r="B18" s="3" t="s">
        <v>12</v>
      </c>
      <c r="C18" s="345">
        <v>9</v>
      </c>
      <c r="D18" s="143">
        <f t="shared" si="30"/>
        <v>0.81818181818181823</v>
      </c>
      <c r="E18" s="345">
        <v>2</v>
      </c>
      <c r="F18" s="143">
        <f t="shared" si="31"/>
        <v>0.18181818181818182</v>
      </c>
      <c r="G18" s="350">
        <f t="shared" si="64"/>
        <v>11</v>
      </c>
      <c r="H18" s="261">
        <v>9</v>
      </c>
      <c r="I18" s="143">
        <f t="shared" si="65"/>
        <v>0.81818181818181823</v>
      </c>
      <c r="J18" s="175">
        <v>2</v>
      </c>
      <c r="K18" s="264">
        <f t="shared" si="66"/>
        <v>0.18181818181818182</v>
      </c>
      <c r="L18" s="51">
        <f t="shared" si="92"/>
        <v>11</v>
      </c>
      <c r="M18" s="355">
        <v>9</v>
      </c>
      <c r="N18" s="143">
        <f t="shared" si="67"/>
        <v>0.81818181818181823</v>
      </c>
      <c r="O18" s="362">
        <v>2</v>
      </c>
      <c r="P18" s="143">
        <f t="shared" si="68"/>
        <v>0.18181818181818182</v>
      </c>
      <c r="Q18" s="364">
        <f t="shared" si="93"/>
        <v>11</v>
      </c>
      <c r="R18" s="265">
        <v>9</v>
      </c>
      <c r="S18" s="143">
        <f t="shared" si="69"/>
        <v>0.9</v>
      </c>
      <c r="T18" s="229">
        <v>1</v>
      </c>
      <c r="U18" s="143">
        <f t="shared" si="70"/>
        <v>0.1</v>
      </c>
      <c r="V18" s="266">
        <f t="shared" si="71"/>
        <v>10</v>
      </c>
      <c r="W18" s="345">
        <v>9</v>
      </c>
      <c r="X18" s="143">
        <f t="shared" si="72"/>
        <v>0.9</v>
      </c>
      <c r="Y18" s="362">
        <v>1</v>
      </c>
      <c r="Z18" s="143">
        <f t="shared" si="73"/>
        <v>0.1</v>
      </c>
      <c r="AA18" s="364">
        <f t="shared" si="74"/>
        <v>10</v>
      </c>
      <c r="AB18" s="267">
        <v>9</v>
      </c>
      <c r="AC18" s="143">
        <f t="shared" si="75"/>
        <v>0.9</v>
      </c>
      <c r="AD18" s="268">
        <v>1</v>
      </c>
      <c r="AE18" s="143">
        <f t="shared" si="76"/>
        <v>0.1</v>
      </c>
      <c r="AF18" s="266">
        <f t="shared" si="77"/>
        <v>10</v>
      </c>
      <c r="AG18" s="345">
        <v>9</v>
      </c>
      <c r="AH18" s="143">
        <f t="shared" si="78"/>
        <v>0.9</v>
      </c>
      <c r="AI18" s="362">
        <v>1</v>
      </c>
      <c r="AJ18" s="143">
        <f t="shared" si="79"/>
        <v>0.1</v>
      </c>
      <c r="AK18" s="364">
        <f t="shared" si="94"/>
        <v>10</v>
      </c>
      <c r="AL18" s="267">
        <v>9</v>
      </c>
      <c r="AM18" s="143">
        <f t="shared" si="80"/>
        <v>0.9</v>
      </c>
      <c r="AN18" s="268">
        <v>1</v>
      </c>
      <c r="AO18" s="143">
        <f t="shared" si="81"/>
        <v>0.1</v>
      </c>
      <c r="AP18" s="266">
        <f t="shared" si="95"/>
        <v>10</v>
      </c>
      <c r="AQ18" s="345"/>
      <c r="AR18" s="143">
        <f t="shared" si="82"/>
        <v>0</v>
      </c>
      <c r="AS18" s="362"/>
      <c r="AT18" s="143">
        <f t="shared" si="83"/>
        <v>0</v>
      </c>
      <c r="AU18" s="364">
        <f t="shared" si="96"/>
        <v>0</v>
      </c>
      <c r="AV18" s="267"/>
      <c r="AW18" s="143">
        <f t="shared" si="84"/>
        <v>0</v>
      </c>
      <c r="AX18" s="268"/>
      <c r="AY18" s="143">
        <f t="shared" si="85"/>
        <v>0</v>
      </c>
      <c r="AZ18" s="266">
        <f t="shared" si="97"/>
        <v>0</v>
      </c>
      <c r="BA18" s="345"/>
      <c r="BB18" s="143">
        <f t="shared" si="86"/>
        <v>0</v>
      </c>
      <c r="BC18" s="345"/>
      <c r="BD18" s="143">
        <f t="shared" si="87"/>
        <v>0</v>
      </c>
      <c r="BE18" s="364">
        <f t="shared" si="98"/>
        <v>0</v>
      </c>
      <c r="BF18" s="267"/>
      <c r="BG18" s="143">
        <f t="shared" si="88"/>
        <v>0</v>
      </c>
      <c r="BH18" s="268"/>
      <c r="BI18" s="143">
        <f t="shared" si="89"/>
        <v>0</v>
      </c>
      <c r="BJ18" s="266">
        <f t="shared" si="99"/>
        <v>0</v>
      </c>
      <c r="BK18" s="345"/>
      <c r="BL18" s="143">
        <f t="shared" si="90"/>
        <v>0</v>
      </c>
      <c r="BM18" s="345"/>
      <c r="BN18" s="143">
        <f t="shared" si="91"/>
        <v>0</v>
      </c>
      <c r="BO18" s="364">
        <f t="shared" si="100"/>
        <v>0</v>
      </c>
      <c r="BP18" s="81">
        <f t="shared" si="38"/>
        <v>0</v>
      </c>
      <c r="BQ18" s="72">
        <f t="shared" si="39"/>
        <v>-1</v>
      </c>
    </row>
    <row r="19" spans="1:69" ht="16.5" customHeight="1" x14ac:dyDescent="0.2">
      <c r="A19" s="472"/>
      <c r="B19" s="3" t="s">
        <v>13</v>
      </c>
      <c r="C19" s="345">
        <v>1</v>
      </c>
      <c r="D19" s="190">
        <f t="shared" si="30"/>
        <v>1</v>
      </c>
      <c r="E19" s="345">
        <v>0</v>
      </c>
      <c r="F19" s="271">
        <f t="shared" si="31"/>
        <v>0</v>
      </c>
      <c r="G19" s="350">
        <f t="shared" si="64"/>
        <v>1</v>
      </c>
      <c r="H19" s="228">
        <v>1</v>
      </c>
      <c r="I19" s="190">
        <f t="shared" si="65"/>
        <v>1</v>
      </c>
      <c r="J19" s="229">
        <v>0</v>
      </c>
      <c r="K19" s="271">
        <f t="shared" si="66"/>
        <v>0</v>
      </c>
      <c r="L19" s="51">
        <f t="shared" si="92"/>
        <v>1</v>
      </c>
      <c r="M19" s="355">
        <v>1</v>
      </c>
      <c r="N19" s="190">
        <f t="shared" si="67"/>
        <v>1</v>
      </c>
      <c r="O19" s="362">
        <v>0</v>
      </c>
      <c r="P19" s="190">
        <f t="shared" si="68"/>
        <v>0</v>
      </c>
      <c r="Q19" s="364">
        <f t="shared" si="93"/>
        <v>1</v>
      </c>
      <c r="R19" s="265">
        <v>1</v>
      </c>
      <c r="S19" s="190">
        <f t="shared" si="69"/>
        <v>1</v>
      </c>
      <c r="T19" s="229">
        <v>0</v>
      </c>
      <c r="U19" s="190">
        <f t="shared" si="70"/>
        <v>0</v>
      </c>
      <c r="V19" s="266">
        <f t="shared" si="71"/>
        <v>1</v>
      </c>
      <c r="W19" s="345">
        <v>1</v>
      </c>
      <c r="X19" s="190">
        <f t="shared" si="72"/>
        <v>1</v>
      </c>
      <c r="Y19" s="362">
        <v>0</v>
      </c>
      <c r="Z19" s="190">
        <f t="shared" si="73"/>
        <v>0</v>
      </c>
      <c r="AA19" s="364">
        <f t="shared" si="74"/>
        <v>1</v>
      </c>
      <c r="AB19" s="267">
        <v>0</v>
      </c>
      <c r="AC19" s="190">
        <f t="shared" si="75"/>
        <v>0</v>
      </c>
      <c r="AD19" s="268">
        <v>0</v>
      </c>
      <c r="AE19" s="190">
        <f t="shared" si="76"/>
        <v>0</v>
      </c>
      <c r="AF19" s="266">
        <f t="shared" si="77"/>
        <v>0</v>
      </c>
      <c r="AG19" s="345">
        <v>0</v>
      </c>
      <c r="AH19" s="190">
        <f t="shared" si="78"/>
        <v>0</v>
      </c>
      <c r="AI19" s="362">
        <v>0</v>
      </c>
      <c r="AJ19" s="190">
        <f t="shared" si="79"/>
        <v>0</v>
      </c>
      <c r="AK19" s="364">
        <f t="shared" si="94"/>
        <v>0</v>
      </c>
      <c r="AL19" s="267">
        <v>0</v>
      </c>
      <c r="AM19" s="190">
        <f t="shared" si="80"/>
        <v>0</v>
      </c>
      <c r="AN19" s="268">
        <v>0</v>
      </c>
      <c r="AO19" s="190">
        <f t="shared" si="81"/>
        <v>0</v>
      </c>
      <c r="AP19" s="266">
        <f t="shared" si="95"/>
        <v>0</v>
      </c>
      <c r="AQ19" s="345"/>
      <c r="AR19" s="190">
        <f t="shared" si="82"/>
        <v>0</v>
      </c>
      <c r="AS19" s="362"/>
      <c r="AT19" s="190">
        <f t="shared" si="83"/>
        <v>0</v>
      </c>
      <c r="AU19" s="364">
        <f t="shared" si="96"/>
        <v>0</v>
      </c>
      <c r="AV19" s="267"/>
      <c r="AW19" s="190">
        <f t="shared" si="84"/>
        <v>0</v>
      </c>
      <c r="AX19" s="268"/>
      <c r="AY19" s="190">
        <f t="shared" si="85"/>
        <v>0</v>
      </c>
      <c r="AZ19" s="266">
        <f t="shared" si="97"/>
        <v>0</v>
      </c>
      <c r="BA19" s="345"/>
      <c r="BB19" s="190">
        <f t="shared" si="86"/>
        <v>0</v>
      </c>
      <c r="BC19" s="345"/>
      <c r="BD19" s="271">
        <f t="shared" si="87"/>
        <v>0</v>
      </c>
      <c r="BE19" s="364">
        <f t="shared" si="98"/>
        <v>0</v>
      </c>
      <c r="BF19" s="267"/>
      <c r="BG19" s="190">
        <f t="shared" si="88"/>
        <v>0</v>
      </c>
      <c r="BH19" s="268"/>
      <c r="BI19" s="190">
        <f t="shared" si="89"/>
        <v>0</v>
      </c>
      <c r="BJ19" s="266">
        <f t="shared" si="99"/>
        <v>0</v>
      </c>
      <c r="BK19" s="345"/>
      <c r="BL19" s="190">
        <f t="shared" si="90"/>
        <v>0</v>
      </c>
      <c r="BM19" s="345"/>
      <c r="BN19" s="271">
        <f t="shared" si="91"/>
        <v>0</v>
      </c>
      <c r="BO19" s="364">
        <f t="shared" si="100"/>
        <v>0</v>
      </c>
      <c r="BP19" s="81">
        <f t="shared" si="38"/>
        <v>0</v>
      </c>
      <c r="BQ19" s="72">
        <f t="shared" si="39"/>
        <v>-1</v>
      </c>
    </row>
    <row r="20" spans="1:69" ht="16.5" customHeight="1" x14ac:dyDescent="0.2">
      <c r="A20" s="472"/>
      <c r="B20" s="5" t="s">
        <v>14</v>
      </c>
      <c r="C20" s="344">
        <v>1</v>
      </c>
      <c r="D20" s="111">
        <f t="shared" si="30"/>
        <v>8.3333333333333329E-2</v>
      </c>
      <c r="E20" s="344">
        <v>11</v>
      </c>
      <c r="F20" s="141">
        <f t="shared" si="31"/>
        <v>0.91666666666666663</v>
      </c>
      <c r="G20" s="349">
        <f t="shared" si="64"/>
        <v>12</v>
      </c>
      <c r="H20" s="129">
        <v>1</v>
      </c>
      <c r="I20" s="111">
        <f t="shared" si="65"/>
        <v>8.3333333333333329E-2</v>
      </c>
      <c r="J20" s="83">
        <v>11</v>
      </c>
      <c r="K20" s="141">
        <f t="shared" si="66"/>
        <v>0.91666666666666663</v>
      </c>
      <c r="L20" s="51">
        <f t="shared" si="92"/>
        <v>12</v>
      </c>
      <c r="M20" s="354">
        <v>1</v>
      </c>
      <c r="N20" s="111">
        <f t="shared" si="67"/>
        <v>7.6923076923076927E-2</v>
      </c>
      <c r="O20" s="357">
        <v>12</v>
      </c>
      <c r="P20" s="111">
        <f t="shared" si="68"/>
        <v>0.92307692307692313</v>
      </c>
      <c r="Q20" s="358">
        <f t="shared" si="93"/>
        <v>13</v>
      </c>
      <c r="R20" s="31">
        <v>1</v>
      </c>
      <c r="S20" s="111">
        <f t="shared" si="69"/>
        <v>8.3333333333333329E-2</v>
      </c>
      <c r="T20" s="83">
        <v>11</v>
      </c>
      <c r="U20" s="111">
        <f t="shared" si="70"/>
        <v>0.91666666666666663</v>
      </c>
      <c r="V20" s="78">
        <f t="shared" si="71"/>
        <v>12</v>
      </c>
      <c r="W20" s="344">
        <v>1</v>
      </c>
      <c r="X20" s="111">
        <f t="shared" si="72"/>
        <v>8.3333333333333329E-2</v>
      </c>
      <c r="Y20" s="357">
        <v>11</v>
      </c>
      <c r="Z20" s="111">
        <f t="shared" si="73"/>
        <v>0.91666666666666663</v>
      </c>
      <c r="AA20" s="358">
        <f t="shared" si="74"/>
        <v>12</v>
      </c>
      <c r="AB20" s="71">
        <v>1</v>
      </c>
      <c r="AC20" s="111">
        <f t="shared" si="75"/>
        <v>7.6923076923076927E-2</v>
      </c>
      <c r="AD20" s="149">
        <v>12</v>
      </c>
      <c r="AE20" s="111">
        <f t="shared" si="76"/>
        <v>0.92307692307692313</v>
      </c>
      <c r="AF20" s="78">
        <f t="shared" si="77"/>
        <v>13</v>
      </c>
      <c r="AG20" s="344">
        <v>1</v>
      </c>
      <c r="AH20" s="111">
        <f t="shared" si="78"/>
        <v>8.3333333333333329E-2</v>
      </c>
      <c r="AI20" s="357">
        <v>11</v>
      </c>
      <c r="AJ20" s="111">
        <f t="shared" si="79"/>
        <v>0.91666666666666663</v>
      </c>
      <c r="AK20" s="358">
        <f t="shared" si="94"/>
        <v>12</v>
      </c>
      <c r="AL20" s="71">
        <v>1</v>
      </c>
      <c r="AM20" s="111">
        <f t="shared" si="80"/>
        <v>8.3333333333333329E-2</v>
      </c>
      <c r="AN20" s="149">
        <v>11</v>
      </c>
      <c r="AO20" s="111">
        <f t="shared" si="81"/>
        <v>0.91666666666666663</v>
      </c>
      <c r="AP20" s="78">
        <f t="shared" si="95"/>
        <v>12</v>
      </c>
      <c r="AQ20" s="344"/>
      <c r="AR20" s="111">
        <f t="shared" si="82"/>
        <v>0</v>
      </c>
      <c r="AS20" s="357"/>
      <c r="AT20" s="111">
        <f t="shared" si="83"/>
        <v>0</v>
      </c>
      <c r="AU20" s="358">
        <f t="shared" si="96"/>
        <v>0</v>
      </c>
      <c r="AV20" s="71"/>
      <c r="AW20" s="111">
        <f t="shared" si="84"/>
        <v>0</v>
      </c>
      <c r="AX20" s="149"/>
      <c r="AY20" s="111">
        <f t="shared" si="85"/>
        <v>0</v>
      </c>
      <c r="AZ20" s="78">
        <f t="shared" si="97"/>
        <v>0</v>
      </c>
      <c r="BA20" s="344"/>
      <c r="BB20" s="111">
        <f t="shared" si="86"/>
        <v>0</v>
      </c>
      <c r="BC20" s="344"/>
      <c r="BD20" s="141">
        <f t="shared" si="87"/>
        <v>0</v>
      </c>
      <c r="BE20" s="358">
        <f t="shared" si="98"/>
        <v>0</v>
      </c>
      <c r="BF20" s="71"/>
      <c r="BG20" s="111">
        <f t="shared" si="88"/>
        <v>0</v>
      </c>
      <c r="BH20" s="149"/>
      <c r="BI20" s="111">
        <f t="shared" si="89"/>
        <v>0</v>
      </c>
      <c r="BJ20" s="78">
        <f t="shared" si="99"/>
        <v>0</v>
      </c>
      <c r="BK20" s="344"/>
      <c r="BL20" s="111">
        <f t="shared" si="90"/>
        <v>0</v>
      </c>
      <c r="BM20" s="344"/>
      <c r="BN20" s="141">
        <f t="shared" si="91"/>
        <v>0</v>
      </c>
      <c r="BO20" s="358">
        <f t="shared" si="100"/>
        <v>0</v>
      </c>
      <c r="BP20" s="81">
        <f t="shared" si="38"/>
        <v>0</v>
      </c>
      <c r="BQ20" s="72">
        <f t="shared" si="39"/>
        <v>0</v>
      </c>
    </row>
    <row r="21" spans="1:69" ht="16.5" customHeight="1" thickBot="1" x14ac:dyDescent="0.25">
      <c r="A21" s="473"/>
      <c r="B21" s="6" t="s">
        <v>15</v>
      </c>
      <c r="C21" s="346">
        <v>0</v>
      </c>
      <c r="D21" s="112">
        <f t="shared" si="30"/>
        <v>0</v>
      </c>
      <c r="E21" s="347">
        <v>5</v>
      </c>
      <c r="F21" s="142">
        <f t="shared" si="31"/>
        <v>1</v>
      </c>
      <c r="G21" s="352">
        <f t="shared" si="64"/>
        <v>5</v>
      </c>
      <c r="H21" s="132">
        <v>0</v>
      </c>
      <c r="I21" s="112">
        <f t="shared" si="65"/>
        <v>0</v>
      </c>
      <c r="J21" s="86">
        <v>5</v>
      </c>
      <c r="K21" s="142">
        <f t="shared" si="66"/>
        <v>1</v>
      </c>
      <c r="L21" s="51">
        <f t="shared" si="92"/>
        <v>5</v>
      </c>
      <c r="M21" s="356">
        <v>0</v>
      </c>
      <c r="N21" s="112">
        <f t="shared" si="67"/>
        <v>0</v>
      </c>
      <c r="O21" s="363">
        <v>5</v>
      </c>
      <c r="P21" s="112">
        <f t="shared" si="68"/>
        <v>1</v>
      </c>
      <c r="Q21" s="361">
        <f t="shared" si="93"/>
        <v>5</v>
      </c>
      <c r="R21" s="146">
        <v>0</v>
      </c>
      <c r="S21" s="112">
        <f t="shared" si="69"/>
        <v>0</v>
      </c>
      <c r="T21" s="147">
        <v>5</v>
      </c>
      <c r="U21" s="112">
        <f t="shared" si="70"/>
        <v>1</v>
      </c>
      <c r="V21" s="96">
        <f t="shared" si="71"/>
        <v>5</v>
      </c>
      <c r="W21" s="367">
        <v>0</v>
      </c>
      <c r="X21" s="112">
        <f t="shared" si="72"/>
        <v>0</v>
      </c>
      <c r="Y21" s="363">
        <v>5</v>
      </c>
      <c r="Z21" s="112">
        <f t="shared" si="73"/>
        <v>1</v>
      </c>
      <c r="AA21" s="361">
        <f t="shared" si="74"/>
        <v>5</v>
      </c>
      <c r="AB21" s="150">
        <v>0</v>
      </c>
      <c r="AC21" s="112">
        <f t="shared" si="75"/>
        <v>0</v>
      </c>
      <c r="AD21" s="151">
        <v>5</v>
      </c>
      <c r="AE21" s="112">
        <f t="shared" si="76"/>
        <v>1</v>
      </c>
      <c r="AF21" s="96">
        <f t="shared" si="77"/>
        <v>5</v>
      </c>
      <c r="AG21" s="367">
        <v>0</v>
      </c>
      <c r="AH21" s="112">
        <f t="shared" si="78"/>
        <v>0</v>
      </c>
      <c r="AI21" s="363">
        <v>2</v>
      </c>
      <c r="AJ21" s="112">
        <f t="shared" si="79"/>
        <v>1</v>
      </c>
      <c r="AK21" s="361">
        <f t="shared" si="94"/>
        <v>2</v>
      </c>
      <c r="AL21" s="74">
        <v>0</v>
      </c>
      <c r="AM21" s="112">
        <f t="shared" si="80"/>
        <v>0</v>
      </c>
      <c r="AN21" s="152">
        <v>2</v>
      </c>
      <c r="AO21" s="112">
        <f t="shared" si="81"/>
        <v>1</v>
      </c>
      <c r="AP21" s="96">
        <f t="shared" si="95"/>
        <v>2</v>
      </c>
      <c r="AQ21" s="367"/>
      <c r="AR21" s="112">
        <f t="shared" si="82"/>
        <v>0</v>
      </c>
      <c r="AS21" s="363"/>
      <c r="AT21" s="112">
        <f t="shared" si="83"/>
        <v>0</v>
      </c>
      <c r="AU21" s="361">
        <f t="shared" si="96"/>
        <v>0</v>
      </c>
      <c r="AV21" s="74"/>
      <c r="AW21" s="112">
        <f>IF(AZ21=0,0,AV21/AZ21)</f>
        <v>0</v>
      </c>
      <c r="AX21" s="152"/>
      <c r="AY21" s="112">
        <f t="shared" si="85"/>
        <v>0</v>
      </c>
      <c r="AZ21" s="96">
        <f t="shared" si="97"/>
        <v>0</v>
      </c>
      <c r="BA21" s="346"/>
      <c r="BB21" s="112">
        <f t="shared" si="86"/>
        <v>0</v>
      </c>
      <c r="BC21" s="347"/>
      <c r="BD21" s="142">
        <f t="shared" si="87"/>
        <v>0</v>
      </c>
      <c r="BE21" s="361">
        <f t="shared" si="98"/>
        <v>0</v>
      </c>
      <c r="BF21" s="74"/>
      <c r="BG21" s="112">
        <f t="shared" si="88"/>
        <v>0</v>
      </c>
      <c r="BH21" s="152"/>
      <c r="BI21" s="112">
        <f t="shared" si="89"/>
        <v>0</v>
      </c>
      <c r="BJ21" s="96">
        <f t="shared" si="99"/>
        <v>0</v>
      </c>
      <c r="BK21" s="346"/>
      <c r="BL21" s="112">
        <f t="shared" si="90"/>
        <v>0</v>
      </c>
      <c r="BM21" s="347"/>
      <c r="BN21" s="142">
        <f t="shared" si="91"/>
        <v>0</v>
      </c>
      <c r="BO21" s="361">
        <f t="shared" si="100"/>
        <v>0</v>
      </c>
      <c r="BP21" s="81">
        <f t="shared" si="38"/>
        <v>0</v>
      </c>
      <c r="BQ21" s="72">
        <f t="shared" si="39"/>
        <v>-3</v>
      </c>
    </row>
    <row r="22" spans="1:69" ht="16.5" customHeight="1" thickBot="1" x14ac:dyDescent="0.25">
      <c r="A22" s="10"/>
      <c r="B22" s="11" t="s">
        <v>237</v>
      </c>
      <c r="C22" s="79">
        <f>SUM(C15:C21)</f>
        <v>86</v>
      </c>
      <c r="D22" s="105">
        <f t="shared" si="30"/>
        <v>0.71074380165289253</v>
      </c>
      <c r="E22" s="79">
        <f>SUM(E15:E21)</f>
        <v>35</v>
      </c>
      <c r="F22" s="105">
        <f t="shared" si="31"/>
        <v>0.28925619834710742</v>
      </c>
      <c r="G22" s="18">
        <f>SUM(G15:G21)</f>
        <v>121</v>
      </c>
      <c r="H22" s="193">
        <f>SUM(H15:H21)</f>
        <v>93</v>
      </c>
      <c r="I22" s="105">
        <f t="shared" ref="I22:I23" si="101">H22/L22</f>
        <v>0.72093023255813948</v>
      </c>
      <c r="J22" s="58">
        <f t="shared" ref="J22:AX22" si="102">SUM(J15:J21)</f>
        <v>36</v>
      </c>
      <c r="K22" s="105">
        <f t="shared" ref="K22:K23" si="103">J22/L22</f>
        <v>0.27906976744186046</v>
      </c>
      <c r="L22" s="17">
        <f>SUM(L15:L21)</f>
        <v>129</v>
      </c>
      <c r="M22" s="192">
        <f t="shared" si="102"/>
        <v>95</v>
      </c>
      <c r="N22" s="105">
        <f t="shared" si="42"/>
        <v>0.70895522388059706</v>
      </c>
      <c r="O22" s="58">
        <f t="shared" si="102"/>
        <v>39</v>
      </c>
      <c r="P22" s="105">
        <f t="shared" si="43"/>
        <v>0.29104477611940299</v>
      </c>
      <c r="Q22" s="58">
        <f t="shared" si="102"/>
        <v>134</v>
      </c>
      <c r="R22" s="58">
        <f t="shared" si="102"/>
        <v>93</v>
      </c>
      <c r="S22" s="105">
        <f t="shared" si="44"/>
        <v>0.72093023255813948</v>
      </c>
      <c r="T22" s="58">
        <f t="shared" si="102"/>
        <v>36</v>
      </c>
      <c r="U22" s="105">
        <f t="shared" si="45"/>
        <v>0.27906976744186046</v>
      </c>
      <c r="V22" s="58">
        <f t="shared" si="102"/>
        <v>129</v>
      </c>
      <c r="W22" s="58">
        <f t="shared" si="102"/>
        <v>90</v>
      </c>
      <c r="X22" s="105">
        <f t="shared" si="46"/>
        <v>0.7142857142857143</v>
      </c>
      <c r="Y22" s="58">
        <f t="shared" si="102"/>
        <v>36</v>
      </c>
      <c r="Z22" s="105">
        <f t="shared" si="47"/>
        <v>0.2857142857142857</v>
      </c>
      <c r="AA22" s="58">
        <f t="shared" si="102"/>
        <v>126</v>
      </c>
      <c r="AB22" s="58">
        <f t="shared" si="102"/>
        <v>100</v>
      </c>
      <c r="AC22" s="105">
        <f t="shared" si="48"/>
        <v>0.72463768115942029</v>
      </c>
      <c r="AD22" s="58">
        <f t="shared" si="102"/>
        <v>38</v>
      </c>
      <c r="AE22" s="105">
        <f t="shared" si="49"/>
        <v>0.27536231884057971</v>
      </c>
      <c r="AF22" s="58">
        <f t="shared" si="102"/>
        <v>138</v>
      </c>
      <c r="AG22" s="58">
        <f t="shared" si="102"/>
        <v>88</v>
      </c>
      <c r="AH22" s="105">
        <f t="shared" si="50"/>
        <v>0.75862068965517238</v>
      </c>
      <c r="AI22" s="58">
        <f t="shared" si="102"/>
        <v>28</v>
      </c>
      <c r="AJ22" s="105">
        <f t="shared" si="51"/>
        <v>0.2413793103448276</v>
      </c>
      <c r="AK22" s="58">
        <f t="shared" si="102"/>
        <v>116</v>
      </c>
      <c r="AL22" s="58">
        <f t="shared" si="102"/>
        <v>83</v>
      </c>
      <c r="AM22" s="105">
        <f t="shared" si="52"/>
        <v>0.74774774774774777</v>
      </c>
      <c r="AN22" s="58">
        <f t="shared" si="102"/>
        <v>28</v>
      </c>
      <c r="AO22" s="105">
        <f t="shared" si="53"/>
        <v>0.25225225225225223</v>
      </c>
      <c r="AP22" s="58">
        <f t="shared" si="102"/>
        <v>111</v>
      </c>
      <c r="AQ22" s="58">
        <f t="shared" si="102"/>
        <v>0</v>
      </c>
      <c r="AR22" s="105" t="e">
        <f t="shared" si="54"/>
        <v>#DIV/0!</v>
      </c>
      <c r="AS22" s="58">
        <f t="shared" si="102"/>
        <v>0</v>
      </c>
      <c r="AT22" s="105" t="e">
        <f t="shared" si="55"/>
        <v>#DIV/0!</v>
      </c>
      <c r="AU22" s="58">
        <f t="shared" si="102"/>
        <v>0</v>
      </c>
      <c r="AV22" s="58">
        <f t="shared" si="102"/>
        <v>0</v>
      </c>
      <c r="AW22" s="105" t="e">
        <f t="shared" si="56"/>
        <v>#DIV/0!</v>
      </c>
      <c r="AX22" s="58">
        <f t="shared" si="102"/>
        <v>0</v>
      </c>
      <c r="AY22" s="105" t="e">
        <f t="shared" si="57"/>
        <v>#DIV/0!</v>
      </c>
      <c r="AZ22" s="58">
        <f t="shared" ref="AZ22:BC22" si="104">SUM(AZ15:AZ21)</f>
        <v>0</v>
      </c>
      <c r="BA22" s="79">
        <f t="shared" si="104"/>
        <v>0</v>
      </c>
      <c r="BB22" s="105" t="e">
        <f>BA22/BE22</f>
        <v>#DIV/0!</v>
      </c>
      <c r="BC22" s="79">
        <f t="shared" si="104"/>
        <v>0</v>
      </c>
      <c r="BD22" s="105" t="e">
        <f t="shared" ref="BD22:BD30" si="105">BC22/BE22</f>
        <v>#DIV/0!</v>
      </c>
      <c r="BE22" s="17">
        <f>SUM(BE15:BE21)</f>
        <v>0</v>
      </c>
      <c r="BF22" s="192">
        <f t="shared" ref="BF22:BJ22" si="106">SUM(BF15:BF21)</f>
        <v>0</v>
      </c>
      <c r="BG22" s="105" t="e">
        <f t="shared" si="59"/>
        <v>#DIV/0!</v>
      </c>
      <c r="BH22" s="58">
        <f t="shared" si="106"/>
        <v>0</v>
      </c>
      <c r="BI22" s="105" t="e">
        <f t="shared" si="60"/>
        <v>#DIV/0!</v>
      </c>
      <c r="BJ22" s="58">
        <f t="shared" si="106"/>
        <v>0</v>
      </c>
      <c r="BK22" s="79">
        <f>SUM(BK15:BK21)</f>
        <v>0</v>
      </c>
      <c r="BL22" s="105" t="e">
        <f t="shared" si="61"/>
        <v>#DIV/0!</v>
      </c>
      <c r="BM22" s="79">
        <f t="shared" ref="BM22:BO22" si="107">SUM(BM15:BM21)</f>
        <v>0</v>
      </c>
      <c r="BN22" s="105" t="e">
        <f t="shared" si="63"/>
        <v>#DIV/0!</v>
      </c>
      <c r="BO22" s="79">
        <f t="shared" si="107"/>
        <v>0</v>
      </c>
      <c r="BP22" s="50">
        <f>SUM(BP15:BP21)</f>
        <v>-5</v>
      </c>
      <c r="BQ22" s="157">
        <f>SUM(BQ15:BQ21)</f>
        <v>-18</v>
      </c>
    </row>
    <row r="23" spans="1:69" s="306" customFormat="1" ht="16.5" customHeight="1" thickBot="1" x14ac:dyDescent="0.3">
      <c r="A23" s="461" t="s">
        <v>238</v>
      </c>
      <c r="B23" s="462"/>
      <c r="C23" s="296">
        <f>C14+C22</f>
        <v>346</v>
      </c>
      <c r="D23" s="248">
        <f t="shared" si="30"/>
        <v>0.68244575936883634</v>
      </c>
      <c r="E23" s="296">
        <f>E14+E22</f>
        <v>161</v>
      </c>
      <c r="F23" s="248">
        <f t="shared" si="31"/>
        <v>0.31755424063116372</v>
      </c>
      <c r="G23" s="297">
        <f>G14+G22</f>
        <v>507</v>
      </c>
      <c r="H23" s="296">
        <f t="shared" ref="H23:BE23" si="108">H14+H22</f>
        <v>351</v>
      </c>
      <c r="I23" s="248">
        <f t="shared" si="101"/>
        <v>0.6868884540117417</v>
      </c>
      <c r="J23" s="298">
        <f t="shared" si="108"/>
        <v>160</v>
      </c>
      <c r="K23" s="248">
        <f t="shared" si="103"/>
        <v>0.3131115459882583</v>
      </c>
      <c r="L23" s="299">
        <f t="shared" si="108"/>
        <v>511</v>
      </c>
      <c r="M23" s="296">
        <f t="shared" si="108"/>
        <v>353</v>
      </c>
      <c r="N23" s="248">
        <f t="shared" si="42"/>
        <v>0.68410852713178294</v>
      </c>
      <c r="O23" s="300">
        <f t="shared" si="108"/>
        <v>163</v>
      </c>
      <c r="P23" s="248">
        <f t="shared" si="43"/>
        <v>0.31589147286821706</v>
      </c>
      <c r="Q23" s="301">
        <f t="shared" si="108"/>
        <v>516</v>
      </c>
      <c r="R23" s="302">
        <f t="shared" si="108"/>
        <v>350</v>
      </c>
      <c r="S23" s="248">
        <f t="shared" si="44"/>
        <v>0.68627450980392157</v>
      </c>
      <c r="T23" s="300">
        <f t="shared" si="108"/>
        <v>160</v>
      </c>
      <c r="U23" s="248">
        <f t="shared" si="45"/>
        <v>0.31372549019607843</v>
      </c>
      <c r="V23" s="301">
        <f t="shared" si="108"/>
        <v>510</v>
      </c>
      <c r="W23" s="302">
        <f t="shared" si="108"/>
        <v>347</v>
      </c>
      <c r="X23" s="248">
        <f t="shared" si="46"/>
        <v>0.68577075098814233</v>
      </c>
      <c r="Y23" s="300">
        <f t="shared" si="108"/>
        <v>159</v>
      </c>
      <c r="Z23" s="248">
        <f t="shared" si="47"/>
        <v>0.31422924901185773</v>
      </c>
      <c r="AA23" s="303">
        <f t="shared" si="108"/>
        <v>506</v>
      </c>
      <c r="AB23" s="302">
        <f t="shared" si="108"/>
        <v>357</v>
      </c>
      <c r="AC23" s="248">
        <f t="shared" si="48"/>
        <v>0.69052224371373305</v>
      </c>
      <c r="AD23" s="300">
        <f t="shared" si="108"/>
        <v>160</v>
      </c>
      <c r="AE23" s="248">
        <f t="shared" si="49"/>
        <v>0.30947775628626695</v>
      </c>
      <c r="AF23" s="303">
        <f t="shared" si="108"/>
        <v>517</v>
      </c>
      <c r="AG23" s="302">
        <f t="shared" si="108"/>
        <v>356</v>
      </c>
      <c r="AH23" s="248">
        <f t="shared" si="50"/>
        <v>0.69395711500974655</v>
      </c>
      <c r="AI23" s="300">
        <f t="shared" si="108"/>
        <v>157</v>
      </c>
      <c r="AJ23" s="248">
        <f t="shared" si="51"/>
        <v>0.30604288499025339</v>
      </c>
      <c r="AK23" s="303">
        <f t="shared" si="108"/>
        <v>513</v>
      </c>
      <c r="AL23" s="302">
        <f t="shared" si="108"/>
        <v>353</v>
      </c>
      <c r="AM23" s="248">
        <f t="shared" si="52"/>
        <v>0.68810916179337234</v>
      </c>
      <c r="AN23" s="300">
        <f t="shared" si="108"/>
        <v>160</v>
      </c>
      <c r="AO23" s="248">
        <f t="shared" si="53"/>
        <v>0.31189083820662766</v>
      </c>
      <c r="AP23" s="303">
        <f t="shared" si="108"/>
        <v>513</v>
      </c>
      <c r="AQ23" s="302">
        <f t="shared" si="108"/>
        <v>0</v>
      </c>
      <c r="AR23" s="248" t="e">
        <f t="shared" si="54"/>
        <v>#DIV/0!</v>
      </c>
      <c r="AS23" s="300">
        <f t="shared" si="108"/>
        <v>0</v>
      </c>
      <c r="AT23" s="248" t="e">
        <f t="shared" si="55"/>
        <v>#DIV/0!</v>
      </c>
      <c r="AU23" s="303">
        <f t="shared" si="108"/>
        <v>0</v>
      </c>
      <c r="AV23" s="302">
        <f t="shared" si="108"/>
        <v>0</v>
      </c>
      <c r="AW23" s="248" t="e">
        <f t="shared" si="56"/>
        <v>#DIV/0!</v>
      </c>
      <c r="AX23" s="300">
        <f t="shared" si="108"/>
        <v>0</v>
      </c>
      <c r="AY23" s="248" t="e">
        <f t="shared" si="57"/>
        <v>#DIV/0!</v>
      </c>
      <c r="AZ23" s="303">
        <f t="shared" si="108"/>
        <v>0</v>
      </c>
      <c r="BA23" s="296">
        <f t="shared" si="108"/>
        <v>0</v>
      </c>
      <c r="BB23" s="248" t="e">
        <f>BA23/BE23</f>
        <v>#DIV/0!</v>
      </c>
      <c r="BC23" s="298">
        <f t="shared" si="108"/>
        <v>0</v>
      </c>
      <c r="BD23" s="248" t="e">
        <f t="shared" si="105"/>
        <v>#DIV/0!</v>
      </c>
      <c r="BE23" s="303">
        <f t="shared" si="108"/>
        <v>0</v>
      </c>
      <c r="BF23" s="302">
        <f t="shared" ref="BF23:BJ23" si="109">BF14+BF22</f>
        <v>0</v>
      </c>
      <c r="BG23" s="248" t="e">
        <f t="shared" si="59"/>
        <v>#DIV/0!</v>
      </c>
      <c r="BH23" s="300">
        <f t="shared" si="109"/>
        <v>0</v>
      </c>
      <c r="BI23" s="248" t="e">
        <f t="shared" si="60"/>
        <v>#DIV/0!</v>
      </c>
      <c r="BJ23" s="303">
        <f t="shared" si="109"/>
        <v>0</v>
      </c>
      <c r="BK23" s="296">
        <f>BK14+BK22</f>
        <v>0</v>
      </c>
      <c r="BL23" s="248" t="e">
        <f t="shared" si="61"/>
        <v>#DIV/0!</v>
      </c>
      <c r="BM23" s="298">
        <f t="shared" ref="BM23:BO23" si="110">BM14+BM22</f>
        <v>0</v>
      </c>
      <c r="BN23" s="248" t="e">
        <f t="shared" si="63"/>
        <v>#DIV/0!</v>
      </c>
      <c r="BO23" s="303">
        <f t="shared" si="110"/>
        <v>0</v>
      </c>
      <c r="BP23" s="305">
        <f>BP14+BP22</f>
        <v>0</v>
      </c>
      <c r="BQ23" s="305">
        <f>BQ14+BQ22</f>
        <v>2</v>
      </c>
    </row>
    <row r="24" spans="1:69" ht="16.5" customHeight="1" thickBot="1" x14ac:dyDescent="0.25">
      <c r="A24" s="85" t="s">
        <v>103</v>
      </c>
      <c r="B24" s="5" t="s">
        <v>102</v>
      </c>
      <c r="C24" s="344">
        <v>1</v>
      </c>
      <c r="D24" s="143">
        <f t="shared" si="30"/>
        <v>1</v>
      </c>
      <c r="E24" s="344">
        <v>0</v>
      </c>
      <c r="F24" s="143">
        <f t="shared" si="31"/>
        <v>0</v>
      </c>
      <c r="G24" s="349">
        <f>C24+E24</f>
        <v>1</v>
      </c>
      <c r="H24" s="136">
        <v>1</v>
      </c>
      <c r="I24" s="104">
        <f>IFERROR(H24/L24,0)</f>
        <v>1</v>
      </c>
      <c r="J24" s="109">
        <v>0</v>
      </c>
      <c r="K24" s="113">
        <f>IFERROR(J24/L24,0)</f>
        <v>0</v>
      </c>
      <c r="L24" s="59">
        <f>SUM(H24,J24)</f>
        <v>1</v>
      </c>
      <c r="M24" s="354">
        <v>1</v>
      </c>
      <c r="N24" s="143">
        <f t="shared" ref="N24" si="111">IF(Q24=0,0,M24/Q24)</f>
        <v>1</v>
      </c>
      <c r="O24" s="357">
        <v>0</v>
      </c>
      <c r="P24" s="143">
        <f>IFERROR(O24/Q24,0)</f>
        <v>0</v>
      </c>
      <c r="Q24" s="358">
        <f>SUM(M24,O24)</f>
        <v>1</v>
      </c>
      <c r="R24" s="31">
        <v>1</v>
      </c>
      <c r="S24" s="143">
        <f t="shared" ref="S24" si="112">IF(V24=0,0,R24/V24)</f>
        <v>1</v>
      </c>
      <c r="T24" s="83">
        <v>0</v>
      </c>
      <c r="U24" s="143">
        <f>IFERROR(T24/V24,0)</f>
        <v>0</v>
      </c>
      <c r="V24" s="60">
        <f>SUM(R24,T24)</f>
        <v>1</v>
      </c>
      <c r="W24" s="344">
        <v>1</v>
      </c>
      <c r="X24" s="143">
        <f t="shared" ref="X24" si="113">IF(AA24=0,0,W24/AA24)</f>
        <v>1</v>
      </c>
      <c r="Y24" s="357">
        <v>0</v>
      </c>
      <c r="Z24" s="143">
        <f>IFERROR(Y24/AA24,0)</f>
        <v>0</v>
      </c>
      <c r="AA24" s="358">
        <f>SUM(W24,Y24)</f>
        <v>1</v>
      </c>
      <c r="AB24" s="71">
        <v>1</v>
      </c>
      <c r="AC24" s="143">
        <f t="shared" ref="AC24" si="114">IF(AF24=0,0,AB24/AF24)</f>
        <v>1</v>
      </c>
      <c r="AD24" s="149">
        <v>0</v>
      </c>
      <c r="AE24" s="143">
        <f>IFERROR(AD24/AF24,0)</f>
        <v>0</v>
      </c>
      <c r="AF24" s="78">
        <f>SUM(AB24,AD24)</f>
        <v>1</v>
      </c>
      <c r="AG24" s="344">
        <v>1</v>
      </c>
      <c r="AH24" s="143">
        <f t="shared" ref="AH24" si="115">IF(AK24=0,0,AG24/AK24)</f>
        <v>1</v>
      </c>
      <c r="AI24" s="357">
        <v>0</v>
      </c>
      <c r="AJ24" s="143">
        <f>IFERROR(AI24/AK24,0)</f>
        <v>0</v>
      </c>
      <c r="AK24" s="358">
        <f>SUM(AG24,AI24)</f>
        <v>1</v>
      </c>
      <c r="AL24" s="71">
        <v>1</v>
      </c>
      <c r="AM24" s="143">
        <f t="shared" ref="AM24" si="116">IF(AP24=0,0,AL24/AP24)</f>
        <v>1</v>
      </c>
      <c r="AN24" s="149">
        <v>0</v>
      </c>
      <c r="AO24" s="143">
        <f>IFERROR(AN24/AP24,0)</f>
        <v>0</v>
      </c>
      <c r="AP24" s="78">
        <f>SUM(AL24,AN24)</f>
        <v>1</v>
      </c>
      <c r="AQ24" s="344"/>
      <c r="AR24" s="143">
        <f>IF(AU24=0,0,AQ24/AU24)</f>
        <v>0</v>
      </c>
      <c r="AS24" s="357"/>
      <c r="AT24" s="143">
        <f>IFERROR(AS24/AU24,0)</f>
        <v>0</v>
      </c>
      <c r="AU24" s="358">
        <f>SUM(AQ24,AS24)</f>
        <v>0</v>
      </c>
      <c r="AV24" s="71"/>
      <c r="AW24" s="143">
        <f>IF(AZ24=0,0,AV24/AZ24)</f>
        <v>0</v>
      </c>
      <c r="AX24" s="149"/>
      <c r="AY24" s="143">
        <f t="shared" ref="AY24" si="117">IFERROR(AX24/AZ24,0)</f>
        <v>0</v>
      </c>
      <c r="AZ24" s="78">
        <f>SUM(AV24,AX24)</f>
        <v>0</v>
      </c>
      <c r="BA24" s="344"/>
      <c r="BB24" s="143">
        <f>IF(BE24=0,0,BA24/BE24)</f>
        <v>0</v>
      </c>
      <c r="BC24" s="344"/>
      <c r="BD24" s="143">
        <f t="shared" ref="BD24" si="118">IFERROR(BC24/BE24,0)</f>
        <v>0</v>
      </c>
      <c r="BE24" s="358">
        <f>SUM(BA24,BC24)</f>
        <v>0</v>
      </c>
      <c r="BF24" s="71"/>
      <c r="BG24" s="143">
        <f>IF(BJ24=0,0,BF24/BJ24)</f>
        <v>0</v>
      </c>
      <c r="BH24" s="149"/>
      <c r="BI24" s="143">
        <f t="shared" ref="BI24" si="119">IFERROR(BH24/BJ24,0)</f>
        <v>0</v>
      </c>
      <c r="BJ24" s="78">
        <f>SUM(BF24,BH24)</f>
        <v>0</v>
      </c>
      <c r="BK24" s="344"/>
      <c r="BL24" s="143">
        <f>IF(BO24=0,0,BK24/BO24)</f>
        <v>0</v>
      </c>
      <c r="BM24" s="344"/>
      <c r="BN24" s="143">
        <f t="shared" ref="BN24" si="120">IFERROR(BM24/BO24,0)</f>
        <v>0</v>
      </c>
      <c r="BO24" s="358">
        <f>BK24+BM24</f>
        <v>0</v>
      </c>
      <c r="BP24" s="81">
        <f t="shared" ref="BP24:BP34" si="121">AP24-AK24</f>
        <v>0</v>
      </c>
      <c r="BQ24" s="72">
        <f t="shared" ref="BQ24:BQ34" si="122">AP24-L24</f>
        <v>0</v>
      </c>
    </row>
    <row r="25" spans="1:69" s="306" customFormat="1" ht="16.5" customHeight="1" thickBot="1" x14ac:dyDescent="0.3">
      <c r="A25" s="461" t="s">
        <v>239</v>
      </c>
      <c r="B25" s="462"/>
      <c r="C25" s="307">
        <f>SUM(C24:C24)</f>
        <v>1</v>
      </c>
      <c r="D25" s="248">
        <f t="shared" si="30"/>
        <v>1</v>
      </c>
      <c r="E25" s="307">
        <f>SUM(E24:E24)</f>
        <v>0</v>
      </c>
      <c r="F25" s="248">
        <f t="shared" si="31"/>
        <v>0</v>
      </c>
      <c r="G25" s="297">
        <f>C25+E25</f>
        <v>1</v>
      </c>
      <c r="H25" s="296">
        <f>SUM(H24:H24)</f>
        <v>1</v>
      </c>
      <c r="I25" s="248">
        <f t="shared" ref="I25:I37" si="123">H25/L25</f>
        <v>1</v>
      </c>
      <c r="J25" s="308">
        <f>SUM(J24:J24)</f>
        <v>0</v>
      </c>
      <c r="K25" s="248">
        <f t="shared" ref="K25:K37" si="124">J25/L25</f>
        <v>0</v>
      </c>
      <c r="L25" s="309">
        <f>SUM(L24:L24)</f>
        <v>1</v>
      </c>
      <c r="M25" s="296">
        <f>SUM(M24:M24)</f>
        <v>1</v>
      </c>
      <c r="N25" s="248">
        <f t="shared" si="42"/>
        <v>1</v>
      </c>
      <c r="O25" s="307">
        <f>SUM(O24:O24)</f>
        <v>0</v>
      </c>
      <c r="P25" s="248">
        <f t="shared" si="43"/>
        <v>0</v>
      </c>
      <c r="Q25" s="303">
        <f>SUM(Q24:Q24)</f>
        <v>1</v>
      </c>
      <c r="R25" s="302">
        <f>SUM(R24:R24)</f>
        <v>1</v>
      </c>
      <c r="S25" s="248">
        <f t="shared" ref="S25:S37" si="125">R25/V25</f>
        <v>1</v>
      </c>
      <c r="T25" s="307">
        <f>SUM(T24:T24)</f>
        <v>0</v>
      </c>
      <c r="U25" s="248">
        <f t="shared" si="45"/>
        <v>0</v>
      </c>
      <c r="V25" s="303">
        <f>SUM(V24:V24)</f>
        <v>1</v>
      </c>
      <c r="W25" s="307">
        <f>SUM(W24:W24)</f>
        <v>1</v>
      </c>
      <c r="X25" s="248">
        <f t="shared" ref="X25:X37" si="126">W25/AA25</f>
        <v>1</v>
      </c>
      <c r="Y25" s="307">
        <f>SUM(Y24:Y24)</f>
        <v>0</v>
      </c>
      <c r="Z25" s="248">
        <f t="shared" si="47"/>
        <v>0</v>
      </c>
      <c r="AA25" s="303">
        <f>SUM(AA24:AA24)</f>
        <v>1</v>
      </c>
      <c r="AB25" s="307">
        <f>SUM(AB24:AB24)</f>
        <v>1</v>
      </c>
      <c r="AC25" s="248">
        <f t="shared" ref="AC25:AC37" si="127">AB25/AF25</f>
        <v>1</v>
      </c>
      <c r="AD25" s="307">
        <f>SUM(AD24:AD24)</f>
        <v>0</v>
      </c>
      <c r="AE25" s="248">
        <f t="shared" si="49"/>
        <v>0</v>
      </c>
      <c r="AF25" s="303">
        <f>SUM(AF24:AF24)</f>
        <v>1</v>
      </c>
      <c r="AG25" s="307">
        <f>SUM(AG24:AG24)</f>
        <v>1</v>
      </c>
      <c r="AH25" s="248">
        <f t="shared" si="50"/>
        <v>1</v>
      </c>
      <c r="AI25" s="307">
        <f>SUM(AI24:AI24)</f>
        <v>0</v>
      </c>
      <c r="AJ25" s="248">
        <f t="shared" si="51"/>
        <v>0</v>
      </c>
      <c r="AK25" s="303">
        <f>SUM(AK24:AK24)</f>
        <v>1</v>
      </c>
      <c r="AL25" s="307">
        <f>SUM(AL24:AL24)</f>
        <v>1</v>
      </c>
      <c r="AM25" s="248">
        <f t="shared" si="52"/>
        <v>1</v>
      </c>
      <c r="AN25" s="307">
        <f>SUM(AN24:AN24)</f>
        <v>0</v>
      </c>
      <c r="AO25" s="248">
        <f t="shared" si="53"/>
        <v>0</v>
      </c>
      <c r="AP25" s="307">
        <f>SUM(AP24:AP24)</f>
        <v>1</v>
      </c>
      <c r="AQ25" s="307">
        <f>SUM(AQ24:AQ24)</f>
        <v>0</v>
      </c>
      <c r="AR25" s="248" t="e">
        <f t="shared" si="54"/>
        <v>#DIV/0!</v>
      </c>
      <c r="AS25" s="307">
        <f>SUM(AS24:AS24)</f>
        <v>0</v>
      </c>
      <c r="AT25" s="248" t="e">
        <f t="shared" si="55"/>
        <v>#DIV/0!</v>
      </c>
      <c r="AU25" s="307">
        <f>SUM(AU24:AU24)</f>
        <v>0</v>
      </c>
      <c r="AV25" s="307">
        <f>SUM(AV24:AV24)</f>
        <v>0</v>
      </c>
      <c r="AW25" s="248" t="e">
        <f t="shared" si="56"/>
        <v>#DIV/0!</v>
      </c>
      <c r="AX25" s="307">
        <f>SUM(AX24:AX24)</f>
        <v>0</v>
      </c>
      <c r="AY25" s="248" t="e">
        <f t="shared" si="57"/>
        <v>#DIV/0!</v>
      </c>
      <c r="AZ25" s="307">
        <f>SUM(AZ24:AZ24)</f>
        <v>0</v>
      </c>
      <c r="BA25" s="307">
        <f>SUM(BA24:BA24)</f>
        <v>0</v>
      </c>
      <c r="BB25" s="248">
        <f>IFERROR(BA25/BC25,0)</f>
        <v>0</v>
      </c>
      <c r="BC25" s="307">
        <f>SUM(BC24:BC24)</f>
        <v>0</v>
      </c>
      <c r="BD25" s="248" t="e">
        <f t="shared" si="105"/>
        <v>#DIV/0!</v>
      </c>
      <c r="BE25" s="303">
        <f>SUM(BE24:BE24)</f>
        <v>0</v>
      </c>
      <c r="BF25" s="302">
        <f>SUM(BF24:BF24)</f>
        <v>0</v>
      </c>
      <c r="BG25" s="248" t="e">
        <f t="shared" si="59"/>
        <v>#DIV/0!</v>
      </c>
      <c r="BH25" s="307">
        <f>SUM(BH24:BH24)</f>
        <v>0</v>
      </c>
      <c r="BI25" s="248" t="e">
        <f t="shared" si="60"/>
        <v>#DIV/0!</v>
      </c>
      <c r="BJ25" s="307">
        <f>SUM(BJ24:BJ24)</f>
        <v>0</v>
      </c>
      <c r="BK25" s="307">
        <f>SUM(BK24:BK24)</f>
        <v>0</v>
      </c>
      <c r="BL25" s="248" t="e">
        <f t="shared" si="61"/>
        <v>#DIV/0!</v>
      </c>
      <c r="BM25" s="307">
        <f>SUM(BM24:BM24)</f>
        <v>0</v>
      </c>
      <c r="BN25" s="248" t="e">
        <f t="shared" si="63"/>
        <v>#DIV/0!</v>
      </c>
      <c r="BO25" s="307">
        <f>SUM(BO24:BO24)</f>
        <v>0</v>
      </c>
      <c r="BP25" s="304">
        <f>SUM(BP24:BP24)</f>
        <v>0</v>
      </c>
      <c r="BQ25" s="305">
        <f>BQ24</f>
        <v>0</v>
      </c>
    </row>
    <row r="26" spans="1:69" ht="20.399999999999999" customHeight="1" x14ac:dyDescent="0.2">
      <c r="A26" s="458" t="s">
        <v>18</v>
      </c>
      <c r="B26" s="3" t="s">
        <v>19</v>
      </c>
      <c r="C26" s="344">
        <v>10</v>
      </c>
      <c r="D26" s="143">
        <f t="shared" si="30"/>
        <v>0.3125</v>
      </c>
      <c r="E26" s="344">
        <v>22</v>
      </c>
      <c r="F26" s="143">
        <f t="shared" si="31"/>
        <v>0.6875</v>
      </c>
      <c r="G26" s="348">
        <f t="shared" ref="G26:G29" si="128">C26+E26</f>
        <v>32</v>
      </c>
      <c r="H26" s="134">
        <v>10</v>
      </c>
      <c r="I26" s="143">
        <f t="shared" ref="I26:I29" si="129">IFERROR(H26/L26,0)</f>
        <v>0.3125</v>
      </c>
      <c r="J26" s="83">
        <v>22</v>
      </c>
      <c r="K26" s="144">
        <f t="shared" ref="K26:K29" si="130">IFERROR(J26/L26,0)</f>
        <v>0.6875</v>
      </c>
      <c r="L26" s="51">
        <f>SUM(H26,J26)</f>
        <v>32</v>
      </c>
      <c r="M26" s="353">
        <v>10</v>
      </c>
      <c r="N26" s="143">
        <f t="shared" ref="N26:N29" si="131">IF(Q26=0,0,M26/Q26)</f>
        <v>0.3125</v>
      </c>
      <c r="O26" s="359">
        <v>22</v>
      </c>
      <c r="P26" s="143">
        <f t="shared" ref="P26:P29" si="132">IFERROR(O26/Q26,0)</f>
        <v>0.6875</v>
      </c>
      <c r="Q26" s="360">
        <f>SUM(M26,O26)</f>
        <v>32</v>
      </c>
      <c r="R26" s="32">
        <v>10</v>
      </c>
      <c r="S26" s="143">
        <f t="shared" ref="S26:S29" si="133">IF(V26=0,0,R26/V26)</f>
        <v>0.3125</v>
      </c>
      <c r="T26" s="82">
        <v>22</v>
      </c>
      <c r="U26" s="143">
        <f t="shared" ref="U26:U29" si="134">IFERROR(T26/V26,0)</f>
        <v>0.6875</v>
      </c>
      <c r="V26" s="77">
        <f>SUM(R26,T26)</f>
        <v>32</v>
      </c>
      <c r="W26" s="366">
        <v>10</v>
      </c>
      <c r="X26" s="143">
        <f t="shared" ref="X26:X29" si="135">IF(AA26=0,0,W26/AA26)</f>
        <v>0.3125</v>
      </c>
      <c r="Y26" s="359">
        <v>22</v>
      </c>
      <c r="Z26" s="143">
        <f t="shared" ref="Z26:Z29" si="136">IFERROR(Y26/AA26,0)</f>
        <v>0.6875</v>
      </c>
      <c r="AA26" s="360">
        <f>SUM(W26,Y26)</f>
        <v>32</v>
      </c>
      <c r="AB26" s="4">
        <v>10</v>
      </c>
      <c r="AC26" s="143">
        <f t="shared" ref="AC26:AC29" si="137">IF(AF26=0,0,AB26/AF26)</f>
        <v>0.3125</v>
      </c>
      <c r="AD26" s="148">
        <v>22</v>
      </c>
      <c r="AE26" s="143">
        <f t="shared" ref="AE26:AE29" si="138">IFERROR(AD26/AF26,0)</f>
        <v>0.6875</v>
      </c>
      <c r="AF26" s="77">
        <f>SUM(AB26,AD26)</f>
        <v>32</v>
      </c>
      <c r="AG26" s="366">
        <v>10</v>
      </c>
      <c r="AH26" s="143">
        <f t="shared" ref="AH26:AH29" si="139">IF(AK26=0,0,AG26/AK26)</f>
        <v>0.3125</v>
      </c>
      <c r="AI26" s="359">
        <v>22</v>
      </c>
      <c r="AJ26" s="143">
        <f t="shared" ref="AJ26:AJ29" si="140">IFERROR(AI26/AK26,0)</f>
        <v>0.6875</v>
      </c>
      <c r="AK26" s="360">
        <f>SUM(AG26,AI26)</f>
        <v>32</v>
      </c>
      <c r="AL26" s="4">
        <v>10</v>
      </c>
      <c r="AM26" s="143">
        <f t="shared" ref="AM26:AM29" si="141">IF(AP26=0,0,AL26/AP26)</f>
        <v>0.3125</v>
      </c>
      <c r="AN26" s="148">
        <v>22</v>
      </c>
      <c r="AO26" s="143">
        <f t="shared" ref="AO26:AO29" si="142">IFERROR(AN26/AP26,0)</f>
        <v>0.6875</v>
      </c>
      <c r="AP26" s="77">
        <f>SUM(AL26,AN26)</f>
        <v>32</v>
      </c>
      <c r="AQ26" s="366"/>
      <c r="AR26" s="143">
        <f t="shared" ref="AR26:AR29" si="143">IF(AU26=0,0,AQ26/AU26)</f>
        <v>0</v>
      </c>
      <c r="AS26" s="359"/>
      <c r="AT26" s="143">
        <f t="shared" ref="AT26:AT29" si="144">IFERROR(AS26/AU26,0)</f>
        <v>0</v>
      </c>
      <c r="AU26" s="368">
        <f>SUM(AQ26,AS26)</f>
        <v>0</v>
      </c>
      <c r="AV26" s="4"/>
      <c r="AW26" s="143">
        <f t="shared" ref="AW26:AW29" si="145">IF(AZ26=0,0,AV26/AZ26)</f>
        <v>0</v>
      </c>
      <c r="AX26" s="148"/>
      <c r="AY26" s="143">
        <f t="shared" ref="AY26:AY29" si="146">IFERROR(AX26/AZ26,0)</f>
        <v>0</v>
      </c>
      <c r="AZ26" s="77">
        <f>SUM(AV26,AX26)</f>
        <v>0</v>
      </c>
      <c r="BA26" s="344"/>
      <c r="BB26" s="143">
        <f t="shared" ref="BB26:BB29" si="147">IF(BE26=0,0,BA26/BE26)</f>
        <v>0</v>
      </c>
      <c r="BC26" s="344"/>
      <c r="BD26" s="143">
        <f t="shared" ref="BD26:BD29" si="148">IFERROR(BC26/BE26,0)</f>
        <v>0</v>
      </c>
      <c r="BE26" s="360">
        <f>SUM(BA26,BC26)</f>
        <v>0</v>
      </c>
      <c r="BF26" s="4"/>
      <c r="BG26" s="143">
        <f t="shared" ref="BG26:BG29" si="149">IF(BJ26=0,0,BF26/BJ26)</f>
        <v>0</v>
      </c>
      <c r="BH26" s="148"/>
      <c r="BI26" s="143">
        <f t="shared" ref="BI26:BI29" si="150">IFERROR(BH26/BJ26,0)</f>
        <v>0</v>
      </c>
      <c r="BJ26" s="77">
        <f>SUM(BF26,BH26)</f>
        <v>0</v>
      </c>
      <c r="BK26" s="344"/>
      <c r="BL26" s="143">
        <f t="shared" ref="BL26:BL29" si="151">IF(BO26=0,0,BK26/BO26)</f>
        <v>0</v>
      </c>
      <c r="BM26" s="344"/>
      <c r="BN26" s="143">
        <f t="shared" ref="BN26:BN29" si="152">IFERROR(BM26/BO26,0)</f>
        <v>0</v>
      </c>
      <c r="BO26" s="360">
        <f>BK26+BM26</f>
        <v>0</v>
      </c>
      <c r="BP26" s="81">
        <f t="shared" si="121"/>
        <v>0</v>
      </c>
      <c r="BQ26" s="72">
        <f t="shared" si="122"/>
        <v>0</v>
      </c>
    </row>
    <row r="27" spans="1:69" ht="21" customHeight="1" x14ac:dyDescent="0.2">
      <c r="A27" s="459"/>
      <c r="B27" s="5" t="s">
        <v>20</v>
      </c>
      <c r="C27" s="344">
        <v>21</v>
      </c>
      <c r="D27" s="143">
        <f t="shared" si="30"/>
        <v>0.51219512195121952</v>
      </c>
      <c r="E27" s="344">
        <v>20</v>
      </c>
      <c r="F27" s="99">
        <f t="shared" si="31"/>
        <v>0.48780487804878048</v>
      </c>
      <c r="G27" s="349">
        <f t="shared" si="128"/>
        <v>41</v>
      </c>
      <c r="H27" s="129">
        <v>21</v>
      </c>
      <c r="I27" s="99">
        <f t="shared" si="129"/>
        <v>0.51219512195121952</v>
      </c>
      <c r="J27" s="83">
        <v>20</v>
      </c>
      <c r="K27" s="144">
        <f t="shared" si="130"/>
        <v>0.48780487804878048</v>
      </c>
      <c r="L27" s="51">
        <f t="shared" ref="L27:L29" si="153">SUM(H27,J27)</f>
        <v>41</v>
      </c>
      <c r="M27" s="354">
        <v>21</v>
      </c>
      <c r="N27" s="99">
        <f t="shared" si="131"/>
        <v>0.51219512195121952</v>
      </c>
      <c r="O27" s="357">
        <v>20</v>
      </c>
      <c r="P27" s="99">
        <f t="shared" si="132"/>
        <v>0.48780487804878048</v>
      </c>
      <c r="Q27" s="358">
        <f t="shared" ref="Q27:Q29" si="154">SUM(M27,O27)</f>
        <v>41</v>
      </c>
      <c r="R27" s="31">
        <v>21</v>
      </c>
      <c r="S27" s="99">
        <f t="shared" si="133"/>
        <v>0.51219512195121952</v>
      </c>
      <c r="T27" s="83">
        <v>20</v>
      </c>
      <c r="U27" s="99">
        <f t="shared" si="134"/>
        <v>0.48780487804878048</v>
      </c>
      <c r="V27" s="78">
        <f>SUM(R27,T27)</f>
        <v>41</v>
      </c>
      <c r="W27" s="344">
        <v>21</v>
      </c>
      <c r="X27" s="99">
        <f t="shared" si="135"/>
        <v>0.5</v>
      </c>
      <c r="Y27" s="357">
        <v>21</v>
      </c>
      <c r="Z27" s="99">
        <f t="shared" si="136"/>
        <v>0.5</v>
      </c>
      <c r="AA27" s="358">
        <f>SUM(W27,Y27)</f>
        <v>42</v>
      </c>
      <c r="AB27" s="71">
        <v>21</v>
      </c>
      <c r="AC27" s="99">
        <f t="shared" si="137"/>
        <v>0.46666666666666667</v>
      </c>
      <c r="AD27" s="149">
        <v>24</v>
      </c>
      <c r="AE27" s="99">
        <f t="shared" si="138"/>
        <v>0.53333333333333333</v>
      </c>
      <c r="AF27" s="78">
        <f>SUM(AB27,AD27)</f>
        <v>45</v>
      </c>
      <c r="AG27" s="344">
        <v>23</v>
      </c>
      <c r="AH27" s="99">
        <f t="shared" si="139"/>
        <v>0.48936170212765956</v>
      </c>
      <c r="AI27" s="357">
        <v>24</v>
      </c>
      <c r="AJ27" s="99">
        <f t="shared" si="140"/>
        <v>0.51063829787234039</v>
      </c>
      <c r="AK27" s="358">
        <f t="shared" ref="AK27:AK29" si="155">SUM(AG27,AI27)</f>
        <v>47</v>
      </c>
      <c r="AL27" s="71">
        <v>23</v>
      </c>
      <c r="AM27" s="99">
        <f t="shared" si="141"/>
        <v>0.48936170212765956</v>
      </c>
      <c r="AN27" s="149">
        <v>24</v>
      </c>
      <c r="AO27" s="99">
        <f t="shared" si="142"/>
        <v>0.51063829787234039</v>
      </c>
      <c r="AP27" s="78">
        <f t="shared" ref="AP27:AP29" si="156">SUM(AL27,AN27)</f>
        <v>47</v>
      </c>
      <c r="AQ27" s="344"/>
      <c r="AR27" s="99">
        <f t="shared" si="143"/>
        <v>0</v>
      </c>
      <c r="AS27" s="357"/>
      <c r="AT27" s="99">
        <f t="shared" si="144"/>
        <v>0</v>
      </c>
      <c r="AU27" s="369">
        <f t="shared" ref="AU27:AU29" si="157">SUM(AQ27,AS27)</f>
        <v>0</v>
      </c>
      <c r="AV27" s="71"/>
      <c r="AW27" s="99">
        <f t="shared" si="145"/>
        <v>0</v>
      </c>
      <c r="AX27" s="149"/>
      <c r="AY27" s="99">
        <f t="shared" si="146"/>
        <v>0</v>
      </c>
      <c r="AZ27" s="78">
        <f t="shared" ref="AZ27:AZ29" si="158">SUM(AV27,AX27)</f>
        <v>0</v>
      </c>
      <c r="BA27" s="344"/>
      <c r="BB27" s="143">
        <f t="shared" si="147"/>
        <v>0</v>
      </c>
      <c r="BC27" s="344"/>
      <c r="BD27" s="99">
        <f t="shared" si="148"/>
        <v>0</v>
      </c>
      <c r="BE27" s="358">
        <f t="shared" ref="BE27:BE29" si="159">SUM(BA27,BC27)</f>
        <v>0</v>
      </c>
      <c r="BF27" s="71"/>
      <c r="BG27" s="99">
        <f t="shared" si="149"/>
        <v>0</v>
      </c>
      <c r="BH27" s="149"/>
      <c r="BI27" s="99">
        <f t="shared" si="150"/>
        <v>0</v>
      </c>
      <c r="BJ27" s="78">
        <f t="shared" ref="BJ27:BJ29" si="160">SUM(BF27,BH27)</f>
        <v>0</v>
      </c>
      <c r="BK27" s="344"/>
      <c r="BL27" s="143">
        <f t="shared" si="151"/>
        <v>0</v>
      </c>
      <c r="BM27" s="344"/>
      <c r="BN27" s="99">
        <f t="shared" si="152"/>
        <v>0</v>
      </c>
      <c r="BO27" s="358">
        <f>BK27+BM27</f>
        <v>0</v>
      </c>
      <c r="BP27" s="81">
        <f t="shared" si="121"/>
        <v>0</v>
      </c>
      <c r="BQ27" s="72">
        <f t="shared" si="122"/>
        <v>6</v>
      </c>
    </row>
    <row r="28" spans="1:69" ht="21" customHeight="1" x14ac:dyDescent="0.2">
      <c r="A28" s="459"/>
      <c r="B28" s="5" t="s">
        <v>21</v>
      </c>
      <c r="C28" s="344">
        <v>92</v>
      </c>
      <c r="D28" s="143">
        <f t="shared" si="30"/>
        <v>0.47179487179487178</v>
      </c>
      <c r="E28" s="344">
        <v>103</v>
      </c>
      <c r="F28" s="99">
        <f t="shared" si="31"/>
        <v>0.52820512820512822</v>
      </c>
      <c r="G28" s="349">
        <f t="shared" si="128"/>
        <v>195</v>
      </c>
      <c r="H28" s="129">
        <v>92</v>
      </c>
      <c r="I28" s="99">
        <f t="shared" si="129"/>
        <v>0.47179487179487178</v>
      </c>
      <c r="J28" s="83">
        <v>103</v>
      </c>
      <c r="K28" s="144">
        <f t="shared" si="130"/>
        <v>0.52820512820512822</v>
      </c>
      <c r="L28" s="51">
        <f t="shared" si="153"/>
        <v>195</v>
      </c>
      <c r="M28" s="354">
        <v>92</v>
      </c>
      <c r="N28" s="99">
        <f t="shared" si="131"/>
        <v>0.47179487179487178</v>
      </c>
      <c r="O28" s="357">
        <v>103</v>
      </c>
      <c r="P28" s="99">
        <f t="shared" si="132"/>
        <v>0.52820512820512822</v>
      </c>
      <c r="Q28" s="358">
        <f t="shared" si="154"/>
        <v>195</v>
      </c>
      <c r="R28" s="31">
        <v>92</v>
      </c>
      <c r="S28" s="99">
        <f t="shared" si="133"/>
        <v>0.47179487179487178</v>
      </c>
      <c r="T28" s="83">
        <v>103</v>
      </c>
      <c r="U28" s="99">
        <f t="shared" si="134"/>
        <v>0.52820512820512822</v>
      </c>
      <c r="V28" s="78">
        <f>SUM(R28,T28)</f>
        <v>195</v>
      </c>
      <c r="W28" s="344">
        <v>92</v>
      </c>
      <c r="X28" s="99">
        <f t="shared" si="135"/>
        <v>0.47422680412371132</v>
      </c>
      <c r="Y28" s="357">
        <v>102</v>
      </c>
      <c r="Z28" s="99">
        <f t="shared" si="136"/>
        <v>0.52577319587628868</v>
      </c>
      <c r="AA28" s="358">
        <f>SUM(W28,Y28)</f>
        <v>194</v>
      </c>
      <c r="AB28" s="71">
        <v>92</v>
      </c>
      <c r="AC28" s="99">
        <f t="shared" si="137"/>
        <v>0.47668393782383417</v>
      </c>
      <c r="AD28" s="149">
        <v>101</v>
      </c>
      <c r="AE28" s="99">
        <f t="shared" si="138"/>
        <v>0.52331606217616577</v>
      </c>
      <c r="AF28" s="78">
        <f>SUM(AB28,AD28)</f>
        <v>193</v>
      </c>
      <c r="AG28" s="344">
        <v>91</v>
      </c>
      <c r="AH28" s="99">
        <f t="shared" si="139"/>
        <v>0.47395833333333331</v>
      </c>
      <c r="AI28" s="357">
        <v>101</v>
      </c>
      <c r="AJ28" s="99">
        <f t="shared" si="140"/>
        <v>0.52604166666666663</v>
      </c>
      <c r="AK28" s="358">
        <f t="shared" si="155"/>
        <v>192</v>
      </c>
      <c r="AL28" s="71">
        <v>90</v>
      </c>
      <c r="AM28" s="99">
        <f t="shared" si="141"/>
        <v>0.46875</v>
      </c>
      <c r="AN28" s="149">
        <v>102</v>
      </c>
      <c r="AO28" s="99">
        <f t="shared" si="142"/>
        <v>0.53125</v>
      </c>
      <c r="AP28" s="78">
        <f t="shared" si="156"/>
        <v>192</v>
      </c>
      <c r="AQ28" s="344"/>
      <c r="AR28" s="99">
        <f t="shared" si="143"/>
        <v>0</v>
      </c>
      <c r="AS28" s="357"/>
      <c r="AT28" s="99">
        <f t="shared" si="144"/>
        <v>0</v>
      </c>
      <c r="AU28" s="369">
        <f t="shared" si="157"/>
        <v>0</v>
      </c>
      <c r="AV28" s="71"/>
      <c r="AW28" s="99">
        <f t="shared" si="145"/>
        <v>0</v>
      </c>
      <c r="AX28" s="149"/>
      <c r="AY28" s="99">
        <f t="shared" si="146"/>
        <v>0</v>
      </c>
      <c r="AZ28" s="78">
        <f t="shared" si="158"/>
        <v>0</v>
      </c>
      <c r="BA28" s="344"/>
      <c r="BB28" s="143">
        <f t="shared" si="147"/>
        <v>0</v>
      </c>
      <c r="BC28" s="344"/>
      <c r="BD28" s="99">
        <f t="shared" si="148"/>
        <v>0</v>
      </c>
      <c r="BE28" s="358">
        <f t="shared" si="159"/>
        <v>0</v>
      </c>
      <c r="BF28" s="71"/>
      <c r="BG28" s="99">
        <f t="shared" si="149"/>
        <v>0</v>
      </c>
      <c r="BH28" s="149"/>
      <c r="BI28" s="99">
        <f t="shared" si="150"/>
        <v>0</v>
      </c>
      <c r="BJ28" s="78">
        <f t="shared" si="160"/>
        <v>0</v>
      </c>
      <c r="BK28" s="344"/>
      <c r="BL28" s="143">
        <f t="shared" si="151"/>
        <v>0</v>
      </c>
      <c r="BM28" s="344"/>
      <c r="BN28" s="99">
        <f t="shared" si="152"/>
        <v>0</v>
      </c>
      <c r="BO28" s="358">
        <f t="shared" ref="BO28:BO29" si="161">BK28+BM28</f>
        <v>0</v>
      </c>
      <c r="BP28" s="81">
        <f t="shared" si="121"/>
        <v>0</v>
      </c>
      <c r="BQ28" s="72">
        <f t="shared" si="122"/>
        <v>-3</v>
      </c>
    </row>
    <row r="29" spans="1:69" s="61" customFormat="1" ht="20.399999999999999" customHeight="1" thickBot="1" x14ac:dyDescent="0.25">
      <c r="A29" s="460"/>
      <c r="B29" s="48" t="s">
        <v>22</v>
      </c>
      <c r="C29" s="344">
        <v>9</v>
      </c>
      <c r="D29" s="143">
        <f t="shared" si="30"/>
        <v>0.375</v>
      </c>
      <c r="E29" s="344">
        <v>15</v>
      </c>
      <c r="F29" s="99">
        <f t="shared" si="31"/>
        <v>0.625</v>
      </c>
      <c r="G29" s="352">
        <f t="shared" si="128"/>
        <v>24</v>
      </c>
      <c r="H29" s="194">
        <v>9</v>
      </c>
      <c r="I29" s="99">
        <f t="shared" si="129"/>
        <v>0.375</v>
      </c>
      <c r="J29" s="145">
        <v>15</v>
      </c>
      <c r="K29" s="144">
        <f t="shared" si="130"/>
        <v>0.625</v>
      </c>
      <c r="L29" s="51">
        <f t="shared" si="153"/>
        <v>24</v>
      </c>
      <c r="M29" s="354">
        <v>9</v>
      </c>
      <c r="N29" s="99">
        <f t="shared" si="131"/>
        <v>0.375</v>
      </c>
      <c r="O29" s="357">
        <v>15</v>
      </c>
      <c r="P29" s="99">
        <f t="shared" si="132"/>
        <v>0.625</v>
      </c>
      <c r="Q29" s="361">
        <f t="shared" si="154"/>
        <v>24</v>
      </c>
      <c r="R29" s="76">
        <v>9</v>
      </c>
      <c r="S29" s="99">
        <f t="shared" si="133"/>
        <v>0.40909090909090912</v>
      </c>
      <c r="T29" s="145">
        <v>13</v>
      </c>
      <c r="U29" s="99">
        <f t="shared" si="134"/>
        <v>0.59090909090909094</v>
      </c>
      <c r="V29" s="96">
        <f>SUM(R29,T29)</f>
        <v>22</v>
      </c>
      <c r="W29" s="344">
        <v>9</v>
      </c>
      <c r="X29" s="99">
        <f t="shared" si="135"/>
        <v>0.40909090909090912</v>
      </c>
      <c r="Y29" s="357">
        <v>13</v>
      </c>
      <c r="Z29" s="99">
        <f t="shared" si="136"/>
        <v>0.59090909090909094</v>
      </c>
      <c r="AA29" s="361">
        <f>SUM(W29,Y29)</f>
        <v>22</v>
      </c>
      <c r="AB29" s="71">
        <v>10</v>
      </c>
      <c r="AC29" s="99">
        <f t="shared" si="137"/>
        <v>0.45454545454545453</v>
      </c>
      <c r="AD29" s="149">
        <v>12</v>
      </c>
      <c r="AE29" s="99">
        <f t="shared" si="138"/>
        <v>0.54545454545454541</v>
      </c>
      <c r="AF29" s="96">
        <f>SUM(AB29,AD29)</f>
        <v>22</v>
      </c>
      <c r="AG29" s="344">
        <v>10</v>
      </c>
      <c r="AH29" s="99">
        <f t="shared" si="139"/>
        <v>0.45454545454545453</v>
      </c>
      <c r="AI29" s="357">
        <v>12</v>
      </c>
      <c r="AJ29" s="99">
        <f t="shared" si="140"/>
        <v>0.54545454545454541</v>
      </c>
      <c r="AK29" s="361">
        <f t="shared" si="155"/>
        <v>22</v>
      </c>
      <c r="AL29" s="76">
        <v>10</v>
      </c>
      <c r="AM29" s="99">
        <f t="shared" si="141"/>
        <v>0.47619047619047616</v>
      </c>
      <c r="AN29" s="145">
        <v>11</v>
      </c>
      <c r="AO29" s="99">
        <f t="shared" si="142"/>
        <v>0.52380952380952384</v>
      </c>
      <c r="AP29" s="96">
        <f t="shared" si="156"/>
        <v>21</v>
      </c>
      <c r="AQ29" s="344"/>
      <c r="AR29" s="99">
        <f t="shared" si="143"/>
        <v>0</v>
      </c>
      <c r="AS29" s="357"/>
      <c r="AT29" s="99">
        <f t="shared" si="144"/>
        <v>0</v>
      </c>
      <c r="AU29" s="370">
        <f t="shared" si="157"/>
        <v>0</v>
      </c>
      <c r="AV29" s="76"/>
      <c r="AW29" s="99">
        <f t="shared" si="145"/>
        <v>0</v>
      </c>
      <c r="AX29" s="145"/>
      <c r="AY29" s="99">
        <f t="shared" si="146"/>
        <v>0</v>
      </c>
      <c r="AZ29" s="96">
        <f t="shared" si="158"/>
        <v>0</v>
      </c>
      <c r="BA29" s="344"/>
      <c r="BB29" s="143">
        <f t="shared" si="147"/>
        <v>0</v>
      </c>
      <c r="BC29" s="344"/>
      <c r="BD29" s="99">
        <f t="shared" si="148"/>
        <v>0</v>
      </c>
      <c r="BE29" s="361">
        <f t="shared" si="159"/>
        <v>0</v>
      </c>
      <c r="BF29" s="76"/>
      <c r="BG29" s="99">
        <f t="shared" si="149"/>
        <v>0</v>
      </c>
      <c r="BH29" s="145"/>
      <c r="BI29" s="99">
        <f t="shared" si="150"/>
        <v>0</v>
      </c>
      <c r="BJ29" s="96">
        <f t="shared" si="160"/>
        <v>0</v>
      </c>
      <c r="BK29" s="344"/>
      <c r="BL29" s="143">
        <f t="shared" si="151"/>
        <v>0</v>
      </c>
      <c r="BM29" s="344"/>
      <c r="BN29" s="99">
        <f t="shared" si="152"/>
        <v>0</v>
      </c>
      <c r="BO29" s="361">
        <f t="shared" si="161"/>
        <v>0</v>
      </c>
      <c r="BP29" s="81">
        <f t="shared" si="121"/>
        <v>-1</v>
      </c>
      <c r="BQ29" s="72">
        <f t="shared" si="122"/>
        <v>-3</v>
      </c>
    </row>
    <row r="30" spans="1:69" ht="16.5" customHeight="1" thickBot="1" x14ac:dyDescent="0.25">
      <c r="A30" s="10"/>
      <c r="B30" s="49" t="s">
        <v>240</v>
      </c>
      <c r="C30" s="79">
        <f>SUM(C26:C29)</f>
        <v>132</v>
      </c>
      <c r="D30" s="105">
        <f t="shared" si="30"/>
        <v>0.45205479452054792</v>
      </c>
      <c r="E30" s="79">
        <f>SUM(E26:E29)</f>
        <v>160</v>
      </c>
      <c r="F30" s="105">
        <f t="shared" si="31"/>
        <v>0.54794520547945202</v>
      </c>
      <c r="G30" s="54">
        <f>SUM(G26:G29)</f>
        <v>292</v>
      </c>
      <c r="H30" s="79">
        <f>SUM(H26:H29)</f>
        <v>132</v>
      </c>
      <c r="I30" s="105">
        <f t="shared" si="123"/>
        <v>0.45205479452054792</v>
      </c>
      <c r="J30" s="53">
        <f>SUM(J26:J29)</f>
        <v>160</v>
      </c>
      <c r="K30" s="105">
        <f t="shared" si="124"/>
        <v>0.54794520547945202</v>
      </c>
      <c r="L30" s="62">
        <f>SUM(L26:L29)</f>
        <v>292</v>
      </c>
      <c r="M30" s="79">
        <f t="shared" ref="M30:BE30" si="162">SUM(M26:M29)</f>
        <v>132</v>
      </c>
      <c r="N30" s="105">
        <f t="shared" si="42"/>
        <v>0.45205479452054792</v>
      </c>
      <c r="O30" s="55">
        <f t="shared" si="162"/>
        <v>160</v>
      </c>
      <c r="P30" s="105">
        <f t="shared" si="43"/>
        <v>0.54794520547945202</v>
      </c>
      <c r="Q30" s="63">
        <f t="shared" si="162"/>
        <v>292</v>
      </c>
      <c r="R30" s="56">
        <f t="shared" si="162"/>
        <v>132</v>
      </c>
      <c r="S30" s="105">
        <f t="shared" si="125"/>
        <v>0.45517241379310347</v>
      </c>
      <c r="T30" s="55">
        <f t="shared" si="162"/>
        <v>158</v>
      </c>
      <c r="U30" s="105">
        <f t="shared" si="45"/>
        <v>0.54482758620689653</v>
      </c>
      <c r="V30" s="63">
        <f t="shared" si="162"/>
        <v>290</v>
      </c>
      <c r="W30" s="56">
        <f t="shared" si="162"/>
        <v>132</v>
      </c>
      <c r="X30" s="105">
        <f t="shared" si="126"/>
        <v>0.45517241379310347</v>
      </c>
      <c r="Y30" s="55">
        <f t="shared" si="162"/>
        <v>158</v>
      </c>
      <c r="Z30" s="105">
        <f t="shared" si="47"/>
        <v>0.54482758620689653</v>
      </c>
      <c r="AA30" s="75">
        <f t="shared" si="162"/>
        <v>290</v>
      </c>
      <c r="AB30" s="56">
        <f t="shared" si="162"/>
        <v>133</v>
      </c>
      <c r="AC30" s="105">
        <f t="shared" si="127"/>
        <v>0.45547945205479451</v>
      </c>
      <c r="AD30" s="55">
        <f t="shared" si="162"/>
        <v>159</v>
      </c>
      <c r="AE30" s="105">
        <f t="shared" si="49"/>
        <v>0.54452054794520544</v>
      </c>
      <c r="AF30" s="75">
        <f t="shared" si="162"/>
        <v>292</v>
      </c>
      <c r="AG30" s="56">
        <f t="shared" si="162"/>
        <v>134</v>
      </c>
      <c r="AH30" s="105">
        <f t="shared" si="50"/>
        <v>0.45733788395904434</v>
      </c>
      <c r="AI30" s="55">
        <f t="shared" si="162"/>
        <v>159</v>
      </c>
      <c r="AJ30" s="105">
        <f t="shared" si="51"/>
        <v>0.5426621160409556</v>
      </c>
      <c r="AK30" s="75">
        <f t="shared" si="162"/>
        <v>293</v>
      </c>
      <c r="AL30" s="56">
        <f t="shared" si="162"/>
        <v>133</v>
      </c>
      <c r="AM30" s="105">
        <f t="shared" si="52"/>
        <v>0.45547945205479451</v>
      </c>
      <c r="AN30" s="55">
        <f t="shared" si="162"/>
        <v>159</v>
      </c>
      <c r="AO30" s="105">
        <f t="shared" si="53"/>
        <v>0.54452054794520544</v>
      </c>
      <c r="AP30" s="75">
        <f>SUM(AP26:AP29)</f>
        <v>292</v>
      </c>
      <c r="AQ30" s="56">
        <f t="shared" si="162"/>
        <v>0</v>
      </c>
      <c r="AR30" s="105" t="e">
        <f t="shared" si="54"/>
        <v>#DIV/0!</v>
      </c>
      <c r="AS30" s="55">
        <f t="shared" si="162"/>
        <v>0</v>
      </c>
      <c r="AT30" s="105" t="e">
        <f t="shared" si="55"/>
        <v>#DIV/0!</v>
      </c>
      <c r="AU30" s="75">
        <f t="shared" si="162"/>
        <v>0</v>
      </c>
      <c r="AV30" s="56">
        <f t="shared" si="162"/>
        <v>0</v>
      </c>
      <c r="AW30" s="105" t="e">
        <f t="shared" si="56"/>
        <v>#DIV/0!</v>
      </c>
      <c r="AX30" s="55">
        <f t="shared" si="162"/>
        <v>0</v>
      </c>
      <c r="AY30" s="105" t="e">
        <f t="shared" si="57"/>
        <v>#DIV/0!</v>
      </c>
      <c r="AZ30" s="75">
        <f t="shared" si="162"/>
        <v>0</v>
      </c>
      <c r="BA30" s="79">
        <f t="shared" si="162"/>
        <v>0</v>
      </c>
      <c r="BB30" s="105" t="e">
        <f t="shared" ref="BB30" si="163">BA30/BC30</f>
        <v>#DIV/0!</v>
      </c>
      <c r="BC30" s="57">
        <f t="shared" si="162"/>
        <v>0</v>
      </c>
      <c r="BD30" s="105" t="e">
        <f t="shared" si="105"/>
        <v>#DIV/0!</v>
      </c>
      <c r="BE30" s="75">
        <f t="shared" si="162"/>
        <v>0</v>
      </c>
      <c r="BF30" s="56">
        <f t="shared" ref="BF30:BJ30" si="164">SUM(BF26:BF29)</f>
        <v>0</v>
      </c>
      <c r="BG30" s="105" t="e">
        <f t="shared" si="59"/>
        <v>#DIV/0!</v>
      </c>
      <c r="BH30" s="55">
        <f t="shared" si="164"/>
        <v>0</v>
      </c>
      <c r="BI30" s="105" t="e">
        <f t="shared" si="60"/>
        <v>#DIV/0!</v>
      </c>
      <c r="BJ30" s="75">
        <f t="shared" si="164"/>
        <v>0</v>
      </c>
      <c r="BK30" s="79">
        <f>SUM(BK26:BK29)</f>
        <v>0</v>
      </c>
      <c r="BL30" s="105" t="e">
        <f t="shared" si="61"/>
        <v>#DIV/0!</v>
      </c>
      <c r="BM30" s="57">
        <f t="shared" ref="BM30:BO30" si="165">SUM(BM26:BM29)</f>
        <v>0</v>
      </c>
      <c r="BN30" s="105" t="e">
        <f t="shared" si="63"/>
        <v>#DIV/0!</v>
      </c>
      <c r="BO30" s="75">
        <f t="shared" si="165"/>
        <v>0</v>
      </c>
      <c r="BP30" s="50">
        <f>SUM(BP26:BP29)</f>
        <v>-1</v>
      </c>
      <c r="BQ30" s="157">
        <f>SUM(BQ26:BQ29)</f>
        <v>0</v>
      </c>
    </row>
    <row r="31" spans="1:69" ht="21" customHeight="1" x14ac:dyDescent="0.2">
      <c r="A31" s="476" t="s">
        <v>308</v>
      </c>
      <c r="B31" s="5" t="s">
        <v>19</v>
      </c>
      <c r="C31" s="344">
        <v>4</v>
      </c>
      <c r="D31" s="143">
        <f t="shared" si="30"/>
        <v>0.8</v>
      </c>
      <c r="E31" s="344">
        <v>1</v>
      </c>
      <c r="F31" s="143">
        <f t="shared" si="31"/>
        <v>0.2</v>
      </c>
      <c r="G31" s="349">
        <f t="shared" ref="G31:G34" si="166">C31+E31</f>
        <v>5</v>
      </c>
      <c r="H31" s="134">
        <v>4</v>
      </c>
      <c r="I31" s="143">
        <f t="shared" ref="I31:I34" si="167">IFERROR(H31/L31,0)</f>
        <v>0.8</v>
      </c>
      <c r="J31" s="83">
        <v>1</v>
      </c>
      <c r="K31" s="144">
        <f t="shared" ref="K31:K34" si="168">IFERROR(J31/L31,0)</f>
        <v>0.2</v>
      </c>
      <c r="L31" s="52">
        <f>SUM(H31,J31)</f>
        <v>5</v>
      </c>
      <c r="M31" s="354">
        <v>4</v>
      </c>
      <c r="N31" s="143">
        <f t="shared" ref="N31:N34" si="169">IF(Q31=0,0,M31/Q31)</f>
        <v>0.8</v>
      </c>
      <c r="O31" s="357">
        <v>1</v>
      </c>
      <c r="P31" s="143">
        <f t="shared" ref="P31:P34" si="170">IFERROR(O31/Q31,0)</f>
        <v>0.2</v>
      </c>
      <c r="Q31" s="358">
        <f>SUM(M31,O31)</f>
        <v>5</v>
      </c>
      <c r="R31" s="31">
        <v>4</v>
      </c>
      <c r="S31" s="143">
        <f t="shared" ref="S31:S34" si="171">IF(V31=0,0,R31/V31)</f>
        <v>1</v>
      </c>
      <c r="T31" s="83">
        <v>0</v>
      </c>
      <c r="U31" s="143">
        <f t="shared" ref="U31:U34" si="172">IFERROR(T31/V31,0)</f>
        <v>0</v>
      </c>
      <c r="V31" s="78">
        <f>SUM(R31,T31)</f>
        <v>4</v>
      </c>
      <c r="W31" s="344">
        <v>3</v>
      </c>
      <c r="X31" s="143">
        <f t="shared" ref="X31:X34" si="173">IF(AA31=0,0,W31/AA31)</f>
        <v>1</v>
      </c>
      <c r="Y31" s="357">
        <v>0</v>
      </c>
      <c r="Z31" s="143">
        <f t="shared" ref="Z31:Z34" si="174">IFERROR(Y31/AA31,0)</f>
        <v>0</v>
      </c>
      <c r="AA31" s="358">
        <f>SUM(W31,Y31)</f>
        <v>3</v>
      </c>
      <c r="AB31" s="71">
        <v>3</v>
      </c>
      <c r="AC31" s="143">
        <f t="shared" ref="AC31:AC34" si="175">IF(AF31=0,0,AB31/AF31)</f>
        <v>1</v>
      </c>
      <c r="AD31" s="149">
        <v>0</v>
      </c>
      <c r="AE31" s="143">
        <f t="shared" ref="AE31:AE34" si="176">IFERROR(AD31/AF31,0)</f>
        <v>0</v>
      </c>
      <c r="AF31" s="78">
        <f>SUM(AB31,AD31)</f>
        <v>3</v>
      </c>
      <c r="AG31" s="344">
        <v>3</v>
      </c>
      <c r="AH31" s="143">
        <f t="shared" ref="AH31:AH34" si="177">IF(AK31=0,0,AG31/AK31)</f>
        <v>1</v>
      </c>
      <c r="AI31" s="357">
        <v>0</v>
      </c>
      <c r="AJ31" s="143">
        <f t="shared" ref="AJ31:AJ34" si="178">IFERROR(AI31/AK31,0)</f>
        <v>0</v>
      </c>
      <c r="AK31" s="358">
        <f>SUM(AG31,AI31)</f>
        <v>3</v>
      </c>
      <c r="AL31" s="71">
        <v>3</v>
      </c>
      <c r="AM31" s="143">
        <f t="shared" ref="AM31:AM34" si="179">IF(AP31=0,0,AL31/AP31)</f>
        <v>1</v>
      </c>
      <c r="AN31" s="149">
        <v>0</v>
      </c>
      <c r="AO31" s="143">
        <f t="shared" ref="AO31:AO34" si="180">IFERROR(AN31/AP31,0)</f>
        <v>0</v>
      </c>
      <c r="AP31" s="78">
        <f>SUM(AL31,AN31)</f>
        <v>3</v>
      </c>
      <c r="AQ31" s="344"/>
      <c r="AR31" s="143">
        <f t="shared" ref="AR31:AR34" si="181">IF(AU31=0,0,AQ31/AU31)</f>
        <v>0</v>
      </c>
      <c r="AS31" s="357"/>
      <c r="AT31" s="143">
        <f t="shared" ref="AT31:AT34" si="182">IFERROR(AS31/AU31,0)</f>
        <v>0</v>
      </c>
      <c r="AU31" s="358">
        <f>SUM(AQ31,AS31)</f>
        <v>0</v>
      </c>
      <c r="AV31" s="71"/>
      <c r="AW31" s="143">
        <f t="shared" ref="AW31:AW34" si="183">IF(AZ31=0,0,AV31/AZ31)</f>
        <v>0</v>
      </c>
      <c r="AX31" s="149"/>
      <c r="AY31" s="143">
        <f t="shared" ref="AY31:AY34" si="184">IFERROR(AX31/AZ31,0)</f>
        <v>0</v>
      </c>
      <c r="AZ31" s="78">
        <f>SUM(AV31,AX31)</f>
        <v>0</v>
      </c>
      <c r="BA31" s="344"/>
      <c r="BB31" s="143">
        <f t="shared" ref="BB31:BB34" si="185">IF(BE31=0,0,BA31/BE31)</f>
        <v>0</v>
      </c>
      <c r="BC31" s="344"/>
      <c r="BD31" s="143">
        <f t="shared" ref="BD31:BD34" si="186">IFERROR(BC31/BE31,0)</f>
        <v>0</v>
      </c>
      <c r="BE31" s="358">
        <f>SUM(BA31,BC31)</f>
        <v>0</v>
      </c>
      <c r="BF31" s="71"/>
      <c r="BG31" s="143">
        <f t="shared" ref="BG31:BG34" si="187">IF(BJ31=0,0,BF31/BJ31)</f>
        <v>0</v>
      </c>
      <c r="BH31" s="149"/>
      <c r="BI31" s="143">
        <f t="shared" ref="BI31:BI34" si="188">IFERROR(BH31/BJ31,0)</f>
        <v>0</v>
      </c>
      <c r="BJ31" s="78">
        <f>SUM(BF31,BH31)</f>
        <v>0</v>
      </c>
      <c r="BK31" s="344"/>
      <c r="BL31" s="143">
        <f t="shared" ref="BL31:BL34" si="189">IF(BO31=0,0,BK31/BO31)</f>
        <v>0</v>
      </c>
      <c r="BM31" s="344"/>
      <c r="BN31" s="143">
        <f t="shared" ref="BN31:BN34" si="190">IFERROR(BM31/BO31,0)</f>
        <v>0</v>
      </c>
      <c r="BO31" s="358">
        <f>BK31+BM31</f>
        <v>0</v>
      </c>
      <c r="BP31" s="81">
        <f t="shared" si="121"/>
        <v>0</v>
      </c>
      <c r="BQ31" s="72">
        <f t="shared" si="122"/>
        <v>-2</v>
      </c>
    </row>
    <row r="32" spans="1:69" ht="20.399999999999999" customHeight="1" x14ac:dyDescent="0.2">
      <c r="A32" s="477"/>
      <c r="B32" s="5" t="s">
        <v>20</v>
      </c>
      <c r="C32" s="344">
        <v>9</v>
      </c>
      <c r="D32" s="143">
        <f t="shared" si="30"/>
        <v>0.81818181818181823</v>
      </c>
      <c r="E32" s="344">
        <v>2</v>
      </c>
      <c r="F32" s="99">
        <f t="shared" si="31"/>
        <v>0.18181818181818182</v>
      </c>
      <c r="G32" s="349">
        <f t="shared" si="166"/>
        <v>11</v>
      </c>
      <c r="H32" s="129">
        <v>9</v>
      </c>
      <c r="I32" s="99">
        <f t="shared" si="167"/>
        <v>0.81818181818181823</v>
      </c>
      <c r="J32" s="83">
        <v>2</v>
      </c>
      <c r="K32" s="144">
        <f t="shared" si="168"/>
        <v>0.18181818181818182</v>
      </c>
      <c r="L32" s="52">
        <f t="shared" ref="L32:L34" si="191">SUM(H32,J32)</f>
        <v>11</v>
      </c>
      <c r="M32" s="354">
        <v>9</v>
      </c>
      <c r="N32" s="99">
        <f t="shared" si="169"/>
        <v>0.9</v>
      </c>
      <c r="O32" s="357">
        <v>1</v>
      </c>
      <c r="P32" s="99">
        <f t="shared" si="170"/>
        <v>0.1</v>
      </c>
      <c r="Q32" s="358">
        <f t="shared" ref="Q32:Q34" si="192">SUM(M32,O32)</f>
        <v>10</v>
      </c>
      <c r="R32" s="31">
        <v>9</v>
      </c>
      <c r="S32" s="99">
        <f t="shared" si="171"/>
        <v>0.81818181818181823</v>
      </c>
      <c r="T32" s="83">
        <v>2</v>
      </c>
      <c r="U32" s="99">
        <f t="shared" si="172"/>
        <v>0.18181818181818182</v>
      </c>
      <c r="V32" s="78">
        <f>SUM(R32,T32)</f>
        <v>11</v>
      </c>
      <c r="W32" s="344">
        <v>9</v>
      </c>
      <c r="X32" s="99">
        <f t="shared" si="173"/>
        <v>0.9</v>
      </c>
      <c r="Y32" s="357">
        <v>1</v>
      </c>
      <c r="Z32" s="99">
        <f t="shared" si="174"/>
        <v>0.1</v>
      </c>
      <c r="AA32" s="358">
        <f>SUM(W32,Y32)</f>
        <v>10</v>
      </c>
      <c r="AB32" s="71">
        <v>9</v>
      </c>
      <c r="AC32" s="99">
        <f t="shared" si="175"/>
        <v>0.9</v>
      </c>
      <c r="AD32" s="149">
        <v>1</v>
      </c>
      <c r="AE32" s="99">
        <f t="shared" si="176"/>
        <v>0.1</v>
      </c>
      <c r="AF32" s="78">
        <f>SUM(AB32,AD32)</f>
        <v>10</v>
      </c>
      <c r="AG32" s="344">
        <v>7</v>
      </c>
      <c r="AH32" s="99">
        <f t="shared" si="177"/>
        <v>0.875</v>
      </c>
      <c r="AI32" s="357">
        <v>1</v>
      </c>
      <c r="AJ32" s="99">
        <f t="shared" si="178"/>
        <v>0.125</v>
      </c>
      <c r="AK32" s="358">
        <f t="shared" ref="AK32:AK34" si="193">SUM(AG32,AI32)</f>
        <v>8</v>
      </c>
      <c r="AL32" s="71">
        <v>8</v>
      </c>
      <c r="AM32" s="99">
        <f t="shared" si="179"/>
        <v>0.88888888888888884</v>
      </c>
      <c r="AN32" s="149">
        <v>1</v>
      </c>
      <c r="AO32" s="99">
        <f t="shared" si="180"/>
        <v>0.1111111111111111</v>
      </c>
      <c r="AP32" s="78">
        <f t="shared" ref="AP32:AP34" si="194">SUM(AL32,AN32)</f>
        <v>9</v>
      </c>
      <c r="AQ32" s="344"/>
      <c r="AR32" s="99">
        <f t="shared" si="181"/>
        <v>0</v>
      </c>
      <c r="AS32" s="357"/>
      <c r="AT32" s="99">
        <f t="shared" si="182"/>
        <v>0</v>
      </c>
      <c r="AU32" s="358">
        <f t="shared" ref="AU32:AU34" si="195">SUM(AQ32,AS32)</f>
        <v>0</v>
      </c>
      <c r="AV32" s="71"/>
      <c r="AW32" s="99">
        <f t="shared" si="183"/>
        <v>0</v>
      </c>
      <c r="AX32" s="149"/>
      <c r="AY32" s="99">
        <f t="shared" si="184"/>
        <v>0</v>
      </c>
      <c r="AZ32" s="78">
        <f t="shared" ref="AZ32:AZ34" si="196">SUM(AV32,AX32)</f>
        <v>0</v>
      </c>
      <c r="BA32" s="344"/>
      <c r="BB32" s="143">
        <f t="shared" si="185"/>
        <v>0</v>
      </c>
      <c r="BC32" s="344"/>
      <c r="BD32" s="99">
        <f t="shared" si="186"/>
        <v>0</v>
      </c>
      <c r="BE32" s="358">
        <f t="shared" ref="BE32:BE34" si="197">SUM(BA32,BC32)</f>
        <v>0</v>
      </c>
      <c r="BF32" s="71"/>
      <c r="BG32" s="99">
        <f t="shared" si="187"/>
        <v>0</v>
      </c>
      <c r="BH32" s="149"/>
      <c r="BI32" s="99">
        <f t="shared" si="188"/>
        <v>0</v>
      </c>
      <c r="BJ32" s="78">
        <f t="shared" ref="BJ32:BJ34" si="198">SUM(BF32,BH32)</f>
        <v>0</v>
      </c>
      <c r="BK32" s="344"/>
      <c r="BL32" s="143">
        <f t="shared" si="189"/>
        <v>0</v>
      </c>
      <c r="BM32" s="344"/>
      <c r="BN32" s="99">
        <f t="shared" si="190"/>
        <v>0</v>
      </c>
      <c r="BO32" s="358">
        <f>BK32+BM32</f>
        <v>0</v>
      </c>
      <c r="BP32" s="81">
        <f t="shared" si="121"/>
        <v>1</v>
      </c>
      <c r="BQ32" s="72">
        <f t="shared" si="122"/>
        <v>-2</v>
      </c>
    </row>
    <row r="33" spans="1:69" ht="20.399999999999999" customHeight="1" x14ac:dyDescent="0.2">
      <c r="A33" s="477"/>
      <c r="B33" s="5" t="s">
        <v>21</v>
      </c>
      <c r="C33" s="344">
        <v>4</v>
      </c>
      <c r="D33" s="143">
        <f t="shared" si="30"/>
        <v>0.25</v>
      </c>
      <c r="E33" s="344">
        <v>12</v>
      </c>
      <c r="F33" s="99">
        <f t="shared" si="31"/>
        <v>0.75</v>
      </c>
      <c r="G33" s="349">
        <f t="shared" si="166"/>
        <v>16</v>
      </c>
      <c r="H33" s="129">
        <v>4</v>
      </c>
      <c r="I33" s="99">
        <f t="shared" si="167"/>
        <v>0.23529411764705882</v>
      </c>
      <c r="J33" s="83">
        <v>13</v>
      </c>
      <c r="K33" s="144">
        <f t="shared" si="168"/>
        <v>0.76470588235294112</v>
      </c>
      <c r="L33" s="52">
        <f t="shared" si="191"/>
        <v>17</v>
      </c>
      <c r="M33" s="354">
        <v>4</v>
      </c>
      <c r="N33" s="99">
        <f t="shared" si="169"/>
        <v>0.21052631578947367</v>
      </c>
      <c r="O33" s="357">
        <v>15</v>
      </c>
      <c r="P33" s="99">
        <f t="shared" si="170"/>
        <v>0.78947368421052633</v>
      </c>
      <c r="Q33" s="358">
        <f t="shared" si="192"/>
        <v>19</v>
      </c>
      <c r="R33" s="31">
        <v>4</v>
      </c>
      <c r="S33" s="99">
        <f t="shared" si="171"/>
        <v>0.2</v>
      </c>
      <c r="T33" s="83">
        <v>16</v>
      </c>
      <c r="U33" s="99">
        <f t="shared" si="172"/>
        <v>0.8</v>
      </c>
      <c r="V33" s="78">
        <f>SUM(R33,T33)</f>
        <v>20</v>
      </c>
      <c r="W33" s="344">
        <v>4</v>
      </c>
      <c r="X33" s="99">
        <f t="shared" si="173"/>
        <v>0.2</v>
      </c>
      <c r="Y33" s="357">
        <v>16</v>
      </c>
      <c r="Z33" s="99">
        <f t="shared" si="174"/>
        <v>0.8</v>
      </c>
      <c r="AA33" s="358">
        <f>SUM(W33,Y33)</f>
        <v>20</v>
      </c>
      <c r="AB33" s="71">
        <v>4</v>
      </c>
      <c r="AC33" s="99">
        <f t="shared" si="175"/>
        <v>0.21052631578947367</v>
      </c>
      <c r="AD33" s="149">
        <v>15</v>
      </c>
      <c r="AE33" s="99">
        <f t="shared" si="176"/>
        <v>0.78947368421052633</v>
      </c>
      <c r="AF33" s="78">
        <f>SUM(AB33,AD33)</f>
        <v>19</v>
      </c>
      <c r="AG33" s="344">
        <v>4</v>
      </c>
      <c r="AH33" s="99">
        <f t="shared" si="177"/>
        <v>0.2</v>
      </c>
      <c r="AI33" s="357">
        <v>16</v>
      </c>
      <c r="AJ33" s="99">
        <f t="shared" si="178"/>
        <v>0.8</v>
      </c>
      <c r="AK33" s="358">
        <f t="shared" si="193"/>
        <v>20</v>
      </c>
      <c r="AL33" s="71">
        <v>4</v>
      </c>
      <c r="AM33" s="99">
        <f t="shared" si="179"/>
        <v>0.21052631578947367</v>
      </c>
      <c r="AN33" s="149">
        <v>15</v>
      </c>
      <c r="AO33" s="99">
        <f t="shared" si="180"/>
        <v>0.78947368421052633</v>
      </c>
      <c r="AP33" s="78">
        <f t="shared" si="194"/>
        <v>19</v>
      </c>
      <c r="AQ33" s="344"/>
      <c r="AR33" s="99">
        <f t="shared" si="181"/>
        <v>0</v>
      </c>
      <c r="AS33" s="357"/>
      <c r="AT33" s="99">
        <f t="shared" si="182"/>
        <v>0</v>
      </c>
      <c r="AU33" s="358">
        <f t="shared" si="195"/>
        <v>0</v>
      </c>
      <c r="AV33" s="71"/>
      <c r="AW33" s="99">
        <f t="shared" si="183"/>
        <v>0</v>
      </c>
      <c r="AX33" s="149"/>
      <c r="AY33" s="99">
        <f t="shared" si="184"/>
        <v>0</v>
      </c>
      <c r="AZ33" s="78">
        <f t="shared" si="196"/>
        <v>0</v>
      </c>
      <c r="BA33" s="344"/>
      <c r="BB33" s="143">
        <f t="shared" si="185"/>
        <v>0</v>
      </c>
      <c r="BC33" s="344"/>
      <c r="BD33" s="99">
        <f t="shared" si="186"/>
        <v>0</v>
      </c>
      <c r="BE33" s="358">
        <f t="shared" si="197"/>
        <v>0</v>
      </c>
      <c r="BF33" s="71"/>
      <c r="BG33" s="99">
        <f t="shared" si="187"/>
        <v>0</v>
      </c>
      <c r="BH33" s="149"/>
      <c r="BI33" s="99">
        <f t="shared" si="188"/>
        <v>0</v>
      </c>
      <c r="BJ33" s="78">
        <f t="shared" si="198"/>
        <v>0</v>
      </c>
      <c r="BK33" s="344"/>
      <c r="BL33" s="143">
        <f t="shared" si="189"/>
        <v>0</v>
      </c>
      <c r="BM33" s="344"/>
      <c r="BN33" s="99">
        <f t="shared" si="190"/>
        <v>0</v>
      </c>
      <c r="BO33" s="358">
        <f t="shared" ref="BO33:BO34" si="199">BK33+BM33</f>
        <v>0</v>
      </c>
      <c r="BP33" s="81">
        <f t="shared" si="121"/>
        <v>-1</v>
      </c>
      <c r="BQ33" s="72">
        <f t="shared" si="122"/>
        <v>2</v>
      </c>
    </row>
    <row r="34" spans="1:69" s="61" customFormat="1" ht="20.399999999999999" customHeight="1" thickBot="1" x14ac:dyDescent="0.25">
      <c r="A34" s="478"/>
      <c r="B34" s="48" t="s">
        <v>22</v>
      </c>
      <c r="C34" s="344">
        <v>40</v>
      </c>
      <c r="D34" s="143">
        <f t="shared" si="30"/>
        <v>0.51948051948051943</v>
      </c>
      <c r="E34" s="344">
        <v>37</v>
      </c>
      <c r="F34" s="99">
        <f t="shared" si="31"/>
        <v>0.48051948051948051</v>
      </c>
      <c r="G34" s="349">
        <f t="shared" si="166"/>
        <v>77</v>
      </c>
      <c r="H34" s="194">
        <v>39</v>
      </c>
      <c r="I34" s="99">
        <f t="shared" si="167"/>
        <v>0.50649350649350644</v>
      </c>
      <c r="J34" s="145">
        <v>38</v>
      </c>
      <c r="K34" s="144">
        <f t="shared" si="168"/>
        <v>0.4935064935064935</v>
      </c>
      <c r="L34" s="52">
        <f t="shared" si="191"/>
        <v>77</v>
      </c>
      <c r="M34" s="354">
        <v>40</v>
      </c>
      <c r="N34" s="99">
        <f t="shared" si="169"/>
        <v>0.53333333333333333</v>
      </c>
      <c r="O34" s="357">
        <v>35</v>
      </c>
      <c r="P34" s="99">
        <f t="shared" si="170"/>
        <v>0.46666666666666667</v>
      </c>
      <c r="Q34" s="358">
        <f t="shared" si="192"/>
        <v>75</v>
      </c>
      <c r="R34" s="76">
        <v>39</v>
      </c>
      <c r="S34" s="99">
        <f t="shared" si="171"/>
        <v>0.50649350649350644</v>
      </c>
      <c r="T34" s="145">
        <v>38</v>
      </c>
      <c r="U34" s="99">
        <f t="shared" si="172"/>
        <v>0.4935064935064935</v>
      </c>
      <c r="V34" s="78">
        <f>SUM(R34,T34)</f>
        <v>77</v>
      </c>
      <c r="W34" s="344">
        <v>40</v>
      </c>
      <c r="X34" s="99">
        <f t="shared" si="173"/>
        <v>0.50632911392405067</v>
      </c>
      <c r="Y34" s="357">
        <v>39</v>
      </c>
      <c r="Z34" s="99">
        <f t="shared" si="174"/>
        <v>0.49367088607594939</v>
      </c>
      <c r="AA34" s="358">
        <f>SUM(W34,Y34)</f>
        <v>79</v>
      </c>
      <c r="AB34" s="71">
        <v>40</v>
      </c>
      <c r="AC34" s="99">
        <f t="shared" si="175"/>
        <v>0.51282051282051277</v>
      </c>
      <c r="AD34" s="149">
        <v>38</v>
      </c>
      <c r="AE34" s="99">
        <f t="shared" si="176"/>
        <v>0.48717948717948717</v>
      </c>
      <c r="AF34" s="78">
        <f>SUM(AB34,AD34)</f>
        <v>78</v>
      </c>
      <c r="AG34" s="344">
        <v>38</v>
      </c>
      <c r="AH34" s="99">
        <f t="shared" si="177"/>
        <v>0.4935064935064935</v>
      </c>
      <c r="AI34" s="357">
        <v>39</v>
      </c>
      <c r="AJ34" s="99">
        <f t="shared" si="178"/>
        <v>0.50649350649350644</v>
      </c>
      <c r="AK34" s="358">
        <f t="shared" si="193"/>
        <v>77</v>
      </c>
      <c r="AL34" s="76">
        <v>37</v>
      </c>
      <c r="AM34" s="99">
        <f t="shared" si="179"/>
        <v>0.48684210526315791</v>
      </c>
      <c r="AN34" s="145">
        <v>39</v>
      </c>
      <c r="AO34" s="99">
        <f t="shared" si="180"/>
        <v>0.51315789473684215</v>
      </c>
      <c r="AP34" s="78">
        <f t="shared" si="194"/>
        <v>76</v>
      </c>
      <c r="AQ34" s="344"/>
      <c r="AR34" s="99">
        <f t="shared" si="181"/>
        <v>0</v>
      </c>
      <c r="AS34" s="357"/>
      <c r="AT34" s="99">
        <f t="shared" si="182"/>
        <v>0</v>
      </c>
      <c r="AU34" s="358">
        <f t="shared" si="195"/>
        <v>0</v>
      </c>
      <c r="AV34" s="76"/>
      <c r="AW34" s="99">
        <f t="shared" si="183"/>
        <v>0</v>
      </c>
      <c r="AX34" s="145"/>
      <c r="AY34" s="99">
        <f t="shared" si="184"/>
        <v>0</v>
      </c>
      <c r="AZ34" s="78">
        <f t="shared" si="196"/>
        <v>0</v>
      </c>
      <c r="BA34" s="344"/>
      <c r="BB34" s="143">
        <f t="shared" si="185"/>
        <v>0</v>
      </c>
      <c r="BC34" s="344"/>
      <c r="BD34" s="99">
        <f t="shared" si="186"/>
        <v>0</v>
      </c>
      <c r="BE34" s="358">
        <f t="shared" si="197"/>
        <v>0</v>
      </c>
      <c r="BF34" s="76"/>
      <c r="BG34" s="99">
        <f t="shared" si="187"/>
        <v>0</v>
      </c>
      <c r="BH34" s="145"/>
      <c r="BI34" s="99">
        <f t="shared" si="188"/>
        <v>0</v>
      </c>
      <c r="BJ34" s="78">
        <f t="shared" si="198"/>
        <v>0</v>
      </c>
      <c r="BK34" s="344"/>
      <c r="BL34" s="143">
        <f t="shared" si="189"/>
        <v>0</v>
      </c>
      <c r="BM34" s="344"/>
      <c r="BN34" s="99">
        <f t="shared" si="190"/>
        <v>0</v>
      </c>
      <c r="BO34" s="358">
        <f t="shared" si="199"/>
        <v>0</v>
      </c>
      <c r="BP34" s="81">
        <f t="shared" si="121"/>
        <v>-1</v>
      </c>
      <c r="BQ34" s="72">
        <f t="shared" si="122"/>
        <v>-1</v>
      </c>
    </row>
    <row r="35" spans="1:69" ht="16.5" customHeight="1" thickBot="1" x14ac:dyDescent="0.25">
      <c r="A35" s="10"/>
      <c r="B35" s="12" t="s">
        <v>259</v>
      </c>
      <c r="C35" s="64">
        <f>SUM(C31:C34)</f>
        <v>57</v>
      </c>
      <c r="D35" s="105">
        <f t="shared" si="30"/>
        <v>0.52293577981651373</v>
      </c>
      <c r="E35" s="64">
        <f>SUM(E31:E34)</f>
        <v>52</v>
      </c>
      <c r="F35" s="105">
        <f t="shared" si="31"/>
        <v>0.47706422018348627</v>
      </c>
      <c r="G35" s="64">
        <f>SUM(G31:G34)</f>
        <v>109</v>
      </c>
      <c r="H35" s="79">
        <f>SUM(H31:H34)</f>
        <v>56</v>
      </c>
      <c r="I35" s="105">
        <f t="shared" si="123"/>
        <v>0.50909090909090904</v>
      </c>
      <c r="J35" s="53">
        <f>SUM(J31:J34)</f>
        <v>54</v>
      </c>
      <c r="K35" s="105">
        <f t="shared" si="124"/>
        <v>0.49090909090909091</v>
      </c>
      <c r="L35" s="17">
        <f t="shared" ref="L35:BE35" si="200">SUM(L31:L34)</f>
        <v>110</v>
      </c>
      <c r="M35" s="79">
        <f t="shared" si="200"/>
        <v>57</v>
      </c>
      <c r="N35" s="105">
        <f t="shared" si="42"/>
        <v>0.52293577981651373</v>
      </c>
      <c r="O35" s="55">
        <f t="shared" si="200"/>
        <v>52</v>
      </c>
      <c r="P35" s="105">
        <f t="shared" si="43"/>
        <v>0.47706422018348627</v>
      </c>
      <c r="Q35" s="62">
        <f t="shared" si="200"/>
        <v>109</v>
      </c>
      <c r="R35" s="79">
        <f t="shared" si="200"/>
        <v>56</v>
      </c>
      <c r="S35" s="105">
        <f t="shared" si="125"/>
        <v>0.5</v>
      </c>
      <c r="T35" s="55">
        <f t="shared" si="200"/>
        <v>56</v>
      </c>
      <c r="U35" s="105">
        <f t="shared" si="45"/>
        <v>0.5</v>
      </c>
      <c r="V35" s="63">
        <f t="shared" si="200"/>
        <v>112</v>
      </c>
      <c r="W35" s="56">
        <f t="shared" si="200"/>
        <v>56</v>
      </c>
      <c r="X35" s="105">
        <f t="shared" si="126"/>
        <v>0.5</v>
      </c>
      <c r="Y35" s="55">
        <f t="shared" si="200"/>
        <v>56</v>
      </c>
      <c r="Z35" s="105">
        <f t="shared" si="47"/>
        <v>0.5</v>
      </c>
      <c r="AA35" s="75">
        <f t="shared" si="200"/>
        <v>112</v>
      </c>
      <c r="AB35" s="56">
        <f t="shared" si="200"/>
        <v>56</v>
      </c>
      <c r="AC35" s="105">
        <f t="shared" si="127"/>
        <v>0.50909090909090904</v>
      </c>
      <c r="AD35" s="55">
        <f t="shared" si="200"/>
        <v>54</v>
      </c>
      <c r="AE35" s="105">
        <f t="shared" si="49"/>
        <v>0.49090909090909091</v>
      </c>
      <c r="AF35" s="75">
        <f t="shared" si="200"/>
        <v>110</v>
      </c>
      <c r="AG35" s="56">
        <f t="shared" si="200"/>
        <v>52</v>
      </c>
      <c r="AH35" s="105">
        <f t="shared" si="50"/>
        <v>0.48148148148148145</v>
      </c>
      <c r="AI35" s="55">
        <f t="shared" si="200"/>
        <v>56</v>
      </c>
      <c r="AJ35" s="105">
        <f t="shared" si="51"/>
        <v>0.51851851851851849</v>
      </c>
      <c r="AK35" s="75">
        <f t="shared" si="200"/>
        <v>108</v>
      </c>
      <c r="AL35" s="56">
        <f t="shared" si="200"/>
        <v>52</v>
      </c>
      <c r="AM35" s="105">
        <f t="shared" si="52"/>
        <v>0.48598130841121495</v>
      </c>
      <c r="AN35" s="55">
        <f t="shared" si="200"/>
        <v>55</v>
      </c>
      <c r="AO35" s="105">
        <f t="shared" si="53"/>
        <v>0.51401869158878499</v>
      </c>
      <c r="AP35" s="75">
        <f>SUM(AP31:AP34)</f>
        <v>107</v>
      </c>
      <c r="AQ35" s="56">
        <f t="shared" si="200"/>
        <v>0</v>
      </c>
      <c r="AR35" s="105" t="e">
        <f t="shared" si="54"/>
        <v>#DIV/0!</v>
      </c>
      <c r="AS35" s="55">
        <f t="shared" si="200"/>
        <v>0</v>
      </c>
      <c r="AT35" s="105" t="e">
        <f t="shared" si="55"/>
        <v>#DIV/0!</v>
      </c>
      <c r="AU35" s="75">
        <f t="shared" si="200"/>
        <v>0</v>
      </c>
      <c r="AV35" s="56">
        <f t="shared" si="200"/>
        <v>0</v>
      </c>
      <c r="AW35" s="105" t="e">
        <f t="shared" si="56"/>
        <v>#DIV/0!</v>
      </c>
      <c r="AX35" s="55">
        <f t="shared" si="200"/>
        <v>0</v>
      </c>
      <c r="AY35" s="105" t="e">
        <f t="shared" si="57"/>
        <v>#DIV/0!</v>
      </c>
      <c r="AZ35" s="75">
        <f t="shared" si="200"/>
        <v>0</v>
      </c>
      <c r="BA35" s="64">
        <f t="shared" si="200"/>
        <v>0</v>
      </c>
      <c r="BB35" s="105" t="e">
        <f>BA35/BE35</f>
        <v>#DIV/0!</v>
      </c>
      <c r="BC35" s="64">
        <f t="shared" si="200"/>
        <v>0</v>
      </c>
      <c r="BD35" s="105" t="e">
        <f>BC35/BE35</f>
        <v>#DIV/0!</v>
      </c>
      <c r="BE35" s="75">
        <f t="shared" si="200"/>
        <v>0</v>
      </c>
      <c r="BF35" s="56">
        <f t="shared" ref="BF35:BJ35" si="201">SUM(BF31:BF34)</f>
        <v>0</v>
      </c>
      <c r="BG35" s="105" t="e">
        <f t="shared" si="59"/>
        <v>#DIV/0!</v>
      </c>
      <c r="BH35" s="55">
        <f t="shared" si="201"/>
        <v>0</v>
      </c>
      <c r="BI35" s="105" t="e">
        <f t="shared" si="60"/>
        <v>#DIV/0!</v>
      </c>
      <c r="BJ35" s="75">
        <f t="shared" si="201"/>
        <v>0</v>
      </c>
      <c r="BK35" s="64">
        <f>SUM(BK31:BK34)</f>
        <v>0</v>
      </c>
      <c r="BL35" s="105" t="e">
        <f t="shared" si="61"/>
        <v>#DIV/0!</v>
      </c>
      <c r="BM35" s="64">
        <f t="shared" ref="BM35:BO35" si="202">SUM(BM31:BM34)</f>
        <v>0</v>
      </c>
      <c r="BN35" s="105" t="e">
        <f t="shared" si="63"/>
        <v>#DIV/0!</v>
      </c>
      <c r="BO35" s="75">
        <f t="shared" si="202"/>
        <v>0</v>
      </c>
      <c r="BP35" s="50">
        <f>SUM(BP31:BP34)</f>
        <v>-1</v>
      </c>
      <c r="BQ35" s="157">
        <f>SUM(BQ31:BQ34)</f>
        <v>-3</v>
      </c>
    </row>
    <row r="36" spans="1:69" s="311" customFormat="1" ht="16.5" customHeight="1" thickBot="1" x14ac:dyDescent="0.3">
      <c r="A36" s="479" t="s">
        <v>241</v>
      </c>
      <c r="B36" s="480"/>
      <c r="C36" s="299">
        <f>C30+C35</f>
        <v>189</v>
      </c>
      <c r="D36" s="248">
        <f t="shared" si="30"/>
        <v>0.47132169576059851</v>
      </c>
      <c r="E36" s="299">
        <f>E30+E35</f>
        <v>212</v>
      </c>
      <c r="F36" s="248">
        <f t="shared" si="31"/>
        <v>0.52867830423940154</v>
      </c>
      <c r="G36" s="299">
        <f t="shared" ref="G36" si="203">G30+G35</f>
        <v>401</v>
      </c>
      <c r="H36" s="296">
        <f>H30+H35</f>
        <v>188</v>
      </c>
      <c r="I36" s="248">
        <f t="shared" si="123"/>
        <v>0.46766169154228854</v>
      </c>
      <c r="J36" s="298">
        <f>J30+J35</f>
        <v>214</v>
      </c>
      <c r="K36" s="248">
        <f t="shared" si="124"/>
        <v>0.53233830845771146</v>
      </c>
      <c r="L36" s="309">
        <f t="shared" ref="L36:BE36" si="204">L30+L35</f>
        <v>402</v>
      </c>
      <c r="M36" s="296">
        <f t="shared" si="204"/>
        <v>189</v>
      </c>
      <c r="N36" s="248">
        <f t="shared" si="42"/>
        <v>0.47132169576059851</v>
      </c>
      <c r="O36" s="300">
        <f t="shared" si="204"/>
        <v>212</v>
      </c>
      <c r="P36" s="248">
        <f t="shared" si="43"/>
        <v>0.52867830423940154</v>
      </c>
      <c r="Q36" s="299">
        <f t="shared" si="204"/>
        <v>401</v>
      </c>
      <c r="R36" s="296">
        <f t="shared" si="204"/>
        <v>188</v>
      </c>
      <c r="S36" s="248">
        <f t="shared" si="125"/>
        <v>0.46766169154228854</v>
      </c>
      <c r="T36" s="300">
        <f t="shared" si="204"/>
        <v>214</v>
      </c>
      <c r="U36" s="248">
        <f t="shared" si="45"/>
        <v>0.53233830845771146</v>
      </c>
      <c r="V36" s="303">
        <f t="shared" si="204"/>
        <v>402</v>
      </c>
      <c r="W36" s="302">
        <f t="shared" si="204"/>
        <v>188</v>
      </c>
      <c r="X36" s="248">
        <f t="shared" si="126"/>
        <v>0.46766169154228854</v>
      </c>
      <c r="Y36" s="300">
        <f t="shared" si="204"/>
        <v>214</v>
      </c>
      <c r="Z36" s="248">
        <f t="shared" si="47"/>
        <v>0.53233830845771146</v>
      </c>
      <c r="AA36" s="303">
        <f t="shared" si="204"/>
        <v>402</v>
      </c>
      <c r="AB36" s="302">
        <f t="shared" si="204"/>
        <v>189</v>
      </c>
      <c r="AC36" s="248">
        <f t="shared" si="127"/>
        <v>0.47014925373134331</v>
      </c>
      <c r="AD36" s="300">
        <f t="shared" si="204"/>
        <v>213</v>
      </c>
      <c r="AE36" s="248">
        <f t="shared" si="49"/>
        <v>0.52985074626865669</v>
      </c>
      <c r="AF36" s="303">
        <f t="shared" si="204"/>
        <v>402</v>
      </c>
      <c r="AG36" s="302">
        <f t="shared" si="204"/>
        <v>186</v>
      </c>
      <c r="AH36" s="248">
        <f t="shared" si="50"/>
        <v>0.46384039900249374</v>
      </c>
      <c r="AI36" s="300">
        <f t="shared" si="204"/>
        <v>215</v>
      </c>
      <c r="AJ36" s="248">
        <f t="shared" si="51"/>
        <v>0.53615960099750626</v>
      </c>
      <c r="AK36" s="303">
        <f t="shared" si="204"/>
        <v>401</v>
      </c>
      <c r="AL36" s="302">
        <f t="shared" si="204"/>
        <v>185</v>
      </c>
      <c r="AM36" s="248">
        <f t="shared" si="52"/>
        <v>0.46365914786967416</v>
      </c>
      <c r="AN36" s="300">
        <f t="shared" si="204"/>
        <v>214</v>
      </c>
      <c r="AO36" s="248">
        <f t="shared" si="53"/>
        <v>0.53634085213032578</v>
      </c>
      <c r="AP36" s="303">
        <f>AP30+AP35</f>
        <v>399</v>
      </c>
      <c r="AQ36" s="302">
        <f t="shared" si="204"/>
        <v>0</v>
      </c>
      <c r="AR36" s="248" t="e">
        <f t="shared" si="54"/>
        <v>#DIV/0!</v>
      </c>
      <c r="AS36" s="300">
        <f t="shared" si="204"/>
        <v>0</v>
      </c>
      <c r="AT36" s="248" t="e">
        <f t="shared" si="55"/>
        <v>#DIV/0!</v>
      </c>
      <c r="AU36" s="303">
        <f t="shared" si="204"/>
        <v>0</v>
      </c>
      <c r="AV36" s="302">
        <f t="shared" si="204"/>
        <v>0</v>
      </c>
      <c r="AW36" s="248" t="e">
        <f t="shared" si="56"/>
        <v>#DIV/0!</v>
      </c>
      <c r="AX36" s="300">
        <f t="shared" si="204"/>
        <v>0</v>
      </c>
      <c r="AY36" s="248" t="e">
        <f t="shared" si="57"/>
        <v>#DIV/0!</v>
      </c>
      <c r="AZ36" s="303">
        <f t="shared" si="204"/>
        <v>0</v>
      </c>
      <c r="BA36" s="296">
        <f t="shared" si="204"/>
        <v>0</v>
      </c>
      <c r="BB36" s="248" t="e">
        <f>BA36/BE36</f>
        <v>#DIV/0!</v>
      </c>
      <c r="BC36" s="310">
        <f t="shared" si="204"/>
        <v>0</v>
      </c>
      <c r="BD36" s="248" t="e">
        <f>BC36/BE36</f>
        <v>#DIV/0!</v>
      </c>
      <c r="BE36" s="303">
        <f t="shared" si="204"/>
        <v>0</v>
      </c>
      <c r="BF36" s="302">
        <f t="shared" ref="BF36:BJ36" si="205">BF30+BF35</f>
        <v>0</v>
      </c>
      <c r="BG36" s="248" t="e">
        <f t="shared" si="59"/>
        <v>#DIV/0!</v>
      </c>
      <c r="BH36" s="300">
        <f t="shared" si="205"/>
        <v>0</v>
      </c>
      <c r="BI36" s="248" t="e">
        <f t="shared" si="60"/>
        <v>#DIV/0!</v>
      </c>
      <c r="BJ36" s="303">
        <f t="shared" si="205"/>
        <v>0</v>
      </c>
      <c r="BK36" s="296">
        <f>BK30+BK35</f>
        <v>0</v>
      </c>
      <c r="BL36" s="248" t="e">
        <f t="shared" si="61"/>
        <v>#DIV/0!</v>
      </c>
      <c r="BM36" s="310">
        <f t="shared" ref="BM36:BO36" si="206">BM30+BM35</f>
        <v>0</v>
      </c>
      <c r="BN36" s="248" t="e">
        <f t="shared" si="63"/>
        <v>#DIV/0!</v>
      </c>
      <c r="BO36" s="303">
        <f t="shared" si="206"/>
        <v>0</v>
      </c>
      <c r="BP36" s="304">
        <f>BP30+BP35</f>
        <v>-2</v>
      </c>
      <c r="BQ36" s="305">
        <f>BQ30+BQ35</f>
        <v>-3</v>
      </c>
    </row>
    <row r="37" spans="1:69" s="278" customFormat="1" ht="23.25" customHeight="1" thickBot="1" x14ac:dyDescent="0.3">
      <c r="A37" s="474" t="s">
        <v>242</v>
      </c>
      <c r="B37" s="475"/>
      <c r="C37" s="272">
        <f>C23+C25+C36</f>
        <v>536</v>
      </c>
      <c r="D37" s="273">
        <f t="shared" si="30"/>
        <v>0.58965896589658962</v>
      </c>
      <c r="E37" s="274">
        <f>E23+E25+E36</f>
        <v>373</v>
      </c>
      <c r="F37" s="273">
        <f t="shared" si="31"/>
        <v>0.41034103410341033</v>
      </c>
      <c r="G37" s="285">
        <f>G23+G25+G36</f>
        <v>909</v>
      </c>
      <c r="H37" s="249">
        <f>H23+H25+H36</f>
        <v>540</v>
      </c>
      <c r="I37" s="273">
        <f t="shared" si="123"/>
        <v>0.5908096280087527</v>
      </c>
      <c r="J37" s="274">
        <f>J23+J25+J36</f>
        <v>374</v>
      </c>
      <c r="K37" s="273">
        <f t="shared" si="124"/>
        <v>0.40919037199124725</v>
      </c>
      <c r="L37" s="286">
        <f>L23+L25+L36</f>
        <v>914</v>
      </c>
      <c r="M37" s="275">
        <f>M23+M30+M35+M25</f>
        <v>543</v>
      </c>
      <c r="N37" s="273">
        <f t="shared" si="42"/>
        <v>0.59150326797385622</v>
      </c>
      <c r="O37" s="250">
        <f>O23+O30+O35+O25</f>
        <v>375</v>
      </c>
      <c r="P37" s="273">
        <f t="shared" si="43"/>
        <v>0.40849673202614378</v>
      </c>
      <c r="Q37" s="287">
        <f>Q23+Q30+Q35+Q25</f>
        <v>918</v>
      </c>
      <c r="R37" s="250">
        <f>R23+R30+R35+R25</f>
        <v>539</v>
      </c>
      <c r="S37" s="273">
        <f t="shared" si="125"/>
        <v>0.59036144578313254</v>
      </c>
      <c r="T37" s="250">
        <f>T23+T30+T35+T25</f>
        <v>374</v>
      </c>
      <c r="U37" s="273">
        <f t="shared" si="45"/>
        <v>0.40963855421686746</v>
      </c>
      <c r="V37" s="287">
        <f>V23+V30+V35+V25</f>
        <v>913</v>
      </c>
      <c r="W37" s="250">
        <f>W23+W30+W35+W25</f>
        <v>536</v>
      </c>
      <c r="X37" s="273">
        <f t="shared" si="126"/>
        <v>0.58965896589658962</v>
      </c>
      <c r="Y37" s="250">
        <f>Y23+Y30+Y35+Y25</f>
        <v>373</v>
      </c>
      <c r="Z37" s="273">
        <f t="shared" si="47"/>
        <v>0.41034103410341033</v>
      </c>
      <c r="AA37" s="287">
        <f>AA23+AA30+AA35+AA25</f>
        <v>909</v>
      </c>
      <c r="AB37" s="250">
        <f>AB23+AB30+AB35+AB25</f>
        <v>547</v>
      </c>
      <c r="AC37" s="273">
        <f t="shared" si="127"/>
        <v>0.5945652173913043</v>
      </c>
      <c r="AD37" s="250">
        <f>AD23+AD30+AD35+AD25</f>
        <v>373</v>
      </c>
      <c r="AE37" s="273">
        <f t="shared" si="49"/>
        <v>0.40543478260869564</v>
      </c>
      <c r="AF37" s="287">
        <f>AF23+AF30+AF35+AF25</f>
        <v>920</v>
      </c>
      <c r="AG37" s="250">
        <f>AG23+AG30+AG35+AG25</f>
        <v>543</v>
      </c>
      <c r="AH37" s="273">
        <f t="shared" si="50"/>
        <v>0.59344262295081962</v>
      </c>
      <c r="AI37" s="250">
        <f>AI23+AI30+AI35+AI25</f>
        <v>372</v>
      </c>
      <c r="AJ37" s="273">
        <f t="shared" si="51"/>
        <v>0.40655737704918032</v>
      </c>
      <c r="AK37" s="287">
        <f>AK23+AK30+AK35+AK25</f>
        <v>915</v>
      </c>
      <c r="AL37" s="250">
        <f>AL23+AL30+AL35+AL25</f>
        <v>539</v>
      </c>
      <c r="AM37" s="273">
        <f t="shared" si="52"/>
        <v>0.59036144578313254</v>
      </c>
      <c r="AN37" s="250">
        <f>AN23+AN30+AN35+AN25</f>
        <v>374</v>
      </c>
      <c r="AO37" s="273">
        <f t="shared" si="53"/>
        <v>0.40963855421686746</v>
      </c>
      <c r="AP37" s="287">
        <f>AP23+AP25+AP36</f>
        <v>913</v>
      </c>
      <c r="AQ37" s="250">
        <f>AQ23+AQ30+AQ35+AQ25</f>
        <v>0</v>
      </c>
      <c r="AR37" s="273" t="e">
        <f t="shared" si="54"/>
        <v>#DIV/0!</v>
      </c>
      <c r="AS37" s="250">
        <f>AS23+AS30+AS35+AS25</f>
        <v>0</v>
      </c>
      <c r="AT37" s="273" t="e">
        <f t="shared" si="55"/>
        <v>#DIV/0!</v>
      </c>
      <c r="AU37" s="287">
        <f>AU23+AU30+AU35+AU25</f>
        <v>0</v>
      </c>
      <c r="AV37" s="250">
        <f>AV23+AV30+AV35+AV25</f>
        <v>0</v>
      </c>
      <c r="AW37" s="273" t="e">
        <f t="shared" si="56"/>
        <v>#DIV/0!</v>
      </c>
      <c r="AX37" s="250">
        <f>AX23+AX30+AX35+AX25</f>
        <v>0</v>
      </c>
      <c r="AY37" s="273" t="e">
        <f t="shared" si="57"/>
        <v>#DIV/0!</v>
      </c>
      <c r="AZ37" s="287">
        <f>AZ23+AZ30+AZ35+AZ25</f>
        <v>0</v>
      </c>
      <c r="BA37" s="250">
        <f>BA23+BA30+BA35+BA25</f>
        <v>0</v>
      </c>
      <c r="BB37" s="273" t="e">
        <f>BA37/BE37</f>
        <v>#DIV/0!</v>
      </c>
      <c r="BC37" s="250">
        <f>BC23+BC30+BC35+BC25</f>
        <v>0</v>
      </c>
      <c r="BD37" s="273" t="e">
        <f>BC37/BE37</f>
        <v>#DIV/0!</v>
      </c>
      <c r="BE37" s="312">
        <f>BE23+BE30+BE35+BE25</f>
        <v>0</v>
      </c>
      <c r="BF37" s="275">
        <f>BF23+BF30+BF35+BF25</f>
        <v>0</v>
      </c>
      <c r="BG37" s="273" t="e">
        <f t="shared" si="59"/>
        <v>#DIV/0!</v>
      </c>
      <c r="BH37" s="250">
        <f>BH23+BH30+BH35+BH25</f>
        <v>0</v>
      </c>
      <c r="BI37" s="273" t="e">
        <f t="shared" si="60"/>
        <v>#DIV/0!</v>
      </c>
      <c r="BJ37" s="312">
        <f>BJ23+BJ30+BJ35+BJ25</f>
        <v>0</v>
      </c>
      <c r="BK37" s="250">
        <f>BK23+BK25+BK36</f>
        <v>0</v>
      </c>
      <c r="BL37" s="273" t="e">
        <f t="shared" si="61"/>
        <v>#DIV/0!</v>
      </c>
      <c r="BM37" s="250">
        <f>BM23+BM25+BM36</f>
        <v>0</v>
      </c>
      <c r="BN37" s="273" t="e">
        <f t="shared" si="63"/>
        <v>#DIV/0!</v>
      </c>
      <c r="BO37" s="287">
        <f>BO23+BO25+BO36</f>
        <v>0</v>
      </c>
      <c r="BP37" s="276">
        <f>BP23+BP25+BP30+BP35</f>
        <v>-2</v>
      </c>
      <c r="BQ37" s="277">
        <f>BQ23+BQ25+BQ30+BQ35</f>
        <v>-1</v>
      </c>
    </row>
    <row r="38" spans="1:69" ht="33" customHeight="1" x14ac:dyDescent="0.2"/>
    <row r="39" spans="1:69" ht="33" customHeight="1" x14ac:dyDescent="0.2"/>
    <row r="40" spans="1:69" ht="33" customHeight="1" x14ac:dyDescent="0.2"/>
  </sheetData>
  <mergeCells count="26">
    <mergeCell ref="A1:B1"/>
    <mergeCell ref="H2:L2"/>
    <mergeCell ref="M2:Q2"/>
    <mergeCell ref="R2:V2"/>
    <mergeCell ref="W2:AA2"/>
    <mergeCell ref="AB2:AF2"/>
    <mergeCell ref="AG2:AK2"/>
    <mergeCell ref="AL2:AP2"/>
    <mergeCell ref="C2:G2"/>
    <mergeCell ref="A15:A21"/>
    <mergeCell ref="A37:B37"/>
    <mergeCell ref="A31:A34"/>
    <mergeCell ref="A36:B36"/>
    <mergeCell ref="A4:A13"/>
    <mergeCell ref="A23:B23"/>
    <mergeCell ref="BP2:BP3"/>
    <mergeCell ref="BQ2:BQ3"/>
    <mergeCell ref="A3:B3"/>
    <mergeCell ref="AQ2:AU2"/>
    <mergeCell ref="AV2:AZ2"/>
    <mergeCell ref="BA2:BE2"/>
    <mergeCell ref="BF2:BJ2"/>
    <mergeCell ref="BK2:BO2"/>
    <mergeCell ref="A26:A29"/>
    <mergeCell ref="A25:B25"/>
    <mergeCell ref="A2:B2"/>
  </mergeCells>
  <phoneticPr fontId="13" type="noConversion"/>
  <printOptions horizontalCentered="1"/>
  <pageMargins left="0.59055118110236227" right="0.59055118110236227" top="0.98425196850393704" bottom="0.98425196850393704" header="0.19685039370078741" footer="0.19685039370078741"/>
  <pageSetup paperSize="9" scale="33" orientation="landscape" cellComments="asDisplayed" r:id="rId1"/>
  <headerFooter alignWithMargins="0">
    <oddHeader>&amp;L&amp;8Área de Personal
Servicio de organización, desarrollo y selección de personas&amp;C&amp;"Arial,Negrita"&amp;8EVOLUCIÓN MENSUAL DE LA PLANTILLA DE LA UNIVERSIDAD DE CÁDIZ&amp;R&amp;8&amp;D</oddHeader>
    <oddFooter>&amp;L&amp;P/&amp;N&amp;C&amp;F&amp;R&amp;9PAS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S97"/>
  <sheetViews>
    <sheetView topLeftCell="B1" zoomScale="110" zoomScaleNormal="110" zoomScaleSheetLayoutView="80" workbookViewId="0">
      <pane xSplit="2" ySplit="3" topLeftCell="D4" activePane="bottomRight" state="frozen"/>
      <selection activeCell="B1" sqref="B1"/>
      <selection pane="topRight" activeCell="D1" sqref="D1"/>
      <selection pane="bottomLeft" activeCell="B4" sqref="B4"/>
      <selection pane="bottomRight" activeCell="BQ1" sqref="BQ1:BR1"/>
    </sheetView>
  </sheetViews>
  <sheetFormatPr baseColWidth="10" defaultColWidth="29" defaultRowHeight="13.2" x14ac:dyDescent="0.25"/>
  <cols>
    <col min="1" max="1" width="10.88671875" hidden="1" customWidth="1"/>
    <col min="2" max="2" width="36.88671875" bestFit="1" customWidth="1"/>
    <col min="3" max="3" width="13.88671875" bestFit="1" customWidth="1"/>
    <col min="4" max="4" width="8.44140625" style="70" bestFit="1" customWidth="1"/>
    <col min="5" max="5" width="7.6640625" style="70" bestFit="1" customWidth="1"/>
    <col min="6" max="6" width="9.109375" style="70" bestFit="1" customWidth="1"/>
    <col min="7" max="7" width="7.6640625" style="70" bestFit="1" customWidth="1"/>
    <col min="8" max="8" width="4.44140625" style="70" bestFit="1" customWidth="1"/>
    <col min="9" max="9" width="8.44140625" style="70" bestFit="1" customWidth="1"/>
    <col min="10" max="10" width="8.33203125" style="70" bestFit="1" customWidth="1"/>
    <col min="11" max="11" width="9.109375" style="70" bestFit="1" customWidth="1"/>
    <col min="12" max="12" width="7.6640625" style="70" bestFit="1" customWidth="1"/>
    <col min="13" max="13" width="5.5546875" style="70" customWidth="1"/>
    <col min="14" max="14" width="8.44140625" style="70" bestFit="1" customWidth="1"/>
    <col min="15" max="15" width="7.6640625" style="70" bestFit="1" customWidth="1"/>
    <col min="16" max="16" width="9.109375" style="70" bestFit="1" customWidth="1"/>
    <col min="17" max="17" width="7.6640625" style="70" bestFit="1" customWidth="1"/>
    <col min="18" max="18" width="6.33203125" style="70" customWidth="1"/>
    <col min="19" max="19" width="7.33203125" style="70" bestFit="1" customWidth="1"/>
    <col min="20" max="20" width="7.6640625" style="70" customWidth="1"/>
    <col min="21" max="21" width="9.109375" style="70" customWidth="1"/>
    <col min="22" max="22" width="7.6640625" style="70" customWidth="1"/>
    <col min="23" max="23" width="5.6640625" style="70" customWidth="1"/>
    <col min="24" max="24" width="8.44140625" style="70" customWidth="1"/>
    <col min="25" max="25" width="8.33203125" style="70" bestFit="1" customWidth="1"/>
    <col min="26" max="26" width="9.109375" style="70" customWidth="1"/>
    <col min="27" max="27" width="7.6640625" style="70" customWidth="1"/>
    <col min="28" max="28" width="4.6640625" style="70" customWidth="1"/>
    <col min="29" max="29" width="8.44140625" customWidth="1"/>
    <col min="30" max="30" width="8.33203125" style="70" bestFit="1" customWidth="1"/>
    <col min="31" max="31" width="9.109375" customWidth="1"/>
    <col min="32" max="32" width="7.6640625" style="70" customWidth="1"/>
    <col min="33" max="33" width="4.6640625" customWidth="1"/>
    <col min="34" max="34" width="8.44140625" customWidth="1"/>
    <col min="35" max="35" width="8.88671875" style="70" bestFit="1" customWidth="1"/>
    <col min="36" max="36" width="9.109375" customWidth="1"/>
    <col min="37" max="37" width="7.6640625" style="70" customWidth="1"/>
    <col min="38" max="38" width="4.6640625" customWidth="1"/>
    <col min="39" max="39" width="8.44140625" customWidth="1"/>
    <col min="40" max="40" width="7.6640625" style="70" customWidth="1"/>
    <col min="41" max="41" width="9.109375" customWidth="1"/>
    <col min="42" max="42" width="7.6640625" style="70" customWidth="1"/>
    <col min="43" max="43" width="4.6640625" customWidth="1"/>
    <col min="44" max="44" width="8.44140625" hidden="1" customWidth="1"/>
    <col min="45" max="45" width="7.6640625" style="70" hidden="1" customWidth="1"/>
    <col min="46" max="46" width="9.109375" hidden="1" customWidth="1"/>
    <col min="47" max="47" width="7.6640625" style="70" hidden="1" customWidth="1"/>
    <col min="48" max="48" width="4.6640625" hidden="1" customWidth="1"/>
    <col min="49" max="49" width="8.44140625" hidden="1" customWidth="1"/>
    <col min="50" max="50" width="7.6640625" style="70" hidden="1" customWidth="1"/>
    <col min="51" max="51" width="9.109375" hidden="1" customWidth="1"/>
    <col min="52" max="52" width="7.6640625" style="70" hidden="1" customWidth="1"/>
    <col min="53" max="53" width="4.6640625" hidden="1" customWidth="1"/>
    <col min="54" max="54" width="8.44140625" hidden="1" customWidth="1"/>
    <col min="55" max="55" width="7.6640625" style="70" hidden="1" customWidth="1"/>
    <col min="56" max="56" width="9.109375" hidden="1" customWidth="1"/>
    <col min="57" max="57" width="7.6640625" style="70" hidden="1" customWidth="1"/>
    <col min="58" max="58" width="4.6640625" hidden="1" customWidth="1"/>
    <col min="59" max="59" width="8.44140625" hidden="1" customWidth="1"/>
    <col min="60" max="60" width="7.6640625" style="70" hidden="1" customWidth="1"/>
    <col min="61" max="61" width="9.109375" hidden="1" customWidth="1"/>
    <col min="62" max="62" width="7.6640625" style="70" hidden="1" customWidth="1"/>
    <col min="63" max="63" width="4.44140625" hidden="1" customWidth="1"/>
    <col min="64" max="64" width="8.44140625" hidden="1" customWidth="1"/>
    <col min="65" max="65" width="8.33203125" style="70" hidden="1" customWidth="1"/>
    <col min="66" max="66" width="9.109375" hidden="1" customWidth="1"/>
    <col min="67" max="67" width="7.6640625" style="70" hidden="1" customWidth="1"/>
    <col min="68" max="68" width="8.44140625" hidden="1" customWidth="1"/>
    <col min="69" max="69" width="14.44140625" customWidth="1"/>
    <col min="70" max="70" width="14" customWidth="1"/>
  </cols>
  <sheetData>
    <row r="1" spans="1:71" s="16" customFormat="1" ht="24.75" customHeight="1" thickBot="1" x14ac:dyDescent="0.25">
      <c r="B1" s="488" t="s">
        <v>264</v>
      </c>
      <c r="C1" s="489"/>
      <c r="D1" s="13"/>
      <c r="E1" s="13"/>
      <c r="F1" s="14"/>
      <c r="G1" s="14"/>
      <c r="H1" s="13"/>
      <c r="I1" s="13"/>
      <c r="J1" s="13"/>
      <c r="K1" s="14"/>
      <c r="L1" s="14"/>
      <c r="M1" s="13"/>
      <c r="N1" s="13"/>
      <c r="O1" s="13"/>
      <c r="P1" s="14"/>
      <c r="Q1" s="14"/>
      <c r="R1" s="13"/>
      <c r="S1" s="13"/>
      <c r="T1" s="13"/>
      <c r="U1" s="14"/>
      <c r="V1" s="14"/>
      <c r="W1" s="13"/>
      <c r="X1" s="13"/>
      <c r="Y1" s="13"/>
      <c r="Z1" s="14"/>
      <c r="AA1" s="14"/>
      <c r="AB1" s="13"/>
      <c r="AC1" s="13"/>
      <c r="AD1" s="13"/>
      <c r="AE1" s="14"/>
      <c r="AF1" s="14"/>
      <c r="AG1" s="13"/>
      <c r="AH1" s="13"/>
      <c r="AI1" s="13"/>
      <c r="AJ1" s="14"/>
      <c r="AK1" s="14"/>
      <c r="AL1" s="13"/>
      <c r="AM1" s="13"/>
      <c r="AN1" s="13"/>
      <c r="AO1" s="14"/>
      <c r="AP1" s="14"/>
      <c r="AQ1" s="13"/>
      <c r="AR1" s="13"/>
      <c r="AS1" s="13"/>
      <c r="AT1" s="14"/>
      <c r="AU1" s="14"/>
      <c r="AV1" s="13"/>
      <c r="AW1" s="13"/>
      <c r="AX1" s="13"/>
      <c r="AY1" s="14"/>
      <c r="AZ1" s="14"/>
      <c r="BA1" s="13"/>
      <c r="BB1" s="13"/>
      <c r="BC1" s="13"/>
      <c r="BD1" s="14"/>
      <c r="BE1" s="14"/>
      <c r="BF1" s="13"/>
      <c r="BG1" s="13"/>
      <c r="BH1" s="13"/>
      <c r="BI1" s="14"/>
      <c r="BJ1" s="14"/>
      <c r="BK1" s="13"/>
      <c r="BL1" s="13"/>
      <c r="BM1" s="13"/>
      <c r="BN1" s="14"/>
      <c r="BO1" s="14"/>
      <c r="BP1" s="13"/>
      <c r="BQ1" s="501"/>
      <c r="BR1" s="501"/>
      <c r="BS1" s="15"/>
    </row>
    <row r="2" spans="1:71" s="16" customFormat="1" ht="18" customHeight="1" thickTop="1" thickBot="1" x14ac:dyDescent="0.25">
      <c r="B2" s="40" t="s">
        <v>104</v>
      </c>
      <c r="C2" s="34"/>
      <c r="D2" s="492" t="s">
        <v>263</v>
      </c>
      <c r="E2" s="485"/>
      <c r="F2" s="485"/>
      <c r="G2" s="482"/>
      <c r="H2" s="482"/>
      <c r="I2" s="484" t="s">
        <v>232</v>
      </c>
      <c r="J2" s="485"/>
      <c r="K2" s="485"/>
      <c r="L2" s="482"/>
      <c r="M2" s="483"/>
      <c r="N2" s="484" t="s">
        <v>243</v>
      </c>
      <c r="O2" s="485"/>
      <c r="P2" s="485"/>
      <c r="Q2" s="482"/>
      <c r="R2" s="483"/>
      <c r="S2" s="484" t="s">
        <v>244</v>
      </c>
      <c r="T2" s="485"/>
      <c r="U2" s="485"/>
      <c r="V2" s="482"/>
      <c r="W2" s="483"/>
      <c r="X2" s="484" t="s">
        <v>245</v>
      </c>
      <c r="Y2" s="485"/>
      <c r="Z2" s="485"/>
      <c r="AA2" s="482"/>
      <c r="AB2" s="483"/>
      <c r="AC2" s="484" t="s">
        <v>246</v>
      </c>
      <c r="AD2" s="485"/>
      <c r="AE2" s="485"/>
      <c r="AF2" s="482"/>
      <c r="AG2" s="483"/>
      <c r="AH2" s="484" t="s">
        <v>247</v>
      </c>
      <c r="AI2" s="485"/>
      <c r="AJ2" s="485"/>
      <c r="AK2" s="482"/>
      <c r="AL2" s="483"/>
      <c r="AM2" s="484" t="s">
        <v>248</v>
      </c>
      <c r="AN2" s="485"/>
      <c r="AO2" s="485"/>
      <c r="AP2" s="482"/>
      <c r="AQ2" s="483"/>
      <c r="AR2" s="484" t="s">
        <v>249</v>
      </c>
      <c r="AS2" s="485"/>
      <c r="AT2" s="485"/>
      <c r="AU2" s="482"/>
      <c r="AV2" s="483"/>
      <c r="AW2" s="484" t="s">
        <v>250</v>
      </c>
      <c r="AX2" s="485"/>
      <c r="AY2" s="485"/>
      <c r="AZ2" s="482"/>
      <c r="BA2" s="483"/>
      <c r="BB2" s="484" t="s">
        <v>251</v>
      </c>
      <c r="BC2" s="485"/>
      <c r="BD2" s="485"/>
      <c r="BE2" s="482"/>
      <c r="BF2" s="483"/>
      <c r="BG2" s="481" t="s">
        <v>252</v>
      </c>
      <c r="BH2" s="482"/>
      <c r="BI2" s="482"/>
      <c r="BJ2" s="482"/>
      <c r="BK2" s="483"/>
      <c r="BL2" s="484" t="s">
        <v>233</v>
      </c>
      <c r="BM2" s="485"/>
      <c r="BN2" s="485"/>
      <c r="BO2" s="482"/>
      <c r="BP2" s="482"/>
      <c r="BQ2" s="486" t="s">
        <v>105</v>
      </c>
      <c r="BR2" s="486" t="s">
        <v>210</v>
      </c>
    </row>
    <row r="3" spans="1:71" s="10" customFormat="1" ht="32.25" customHeight="1" thickBot="1" x14ac:dyDescent="0.3">
      <c r="B3" s="125" t="s">
        <v>24</v>
      </c>
      <c r="C3" s="122" t="s">
        <v>25</v>
      </c>
      <c r="D3" s="123" t="s">
        <v>3</v>
      </c>
      <c r="E3" s="126" t="s">
        <v>208</v>
      </c>
      <c r="F3" s="124" t="s">
        <v>4</v>
      </c>
      <c r="G3" s="126" t="s">
        <v>208</v>
      </c>
      <c r="H3" s="127" t="s">
        <v>106</v>
      </c>
      <c r="I3" s="123" t="s">
        <v>3</v>
      </c>
      <c r="J3" s="126" t="s">
        <v>208</v>
      </c>
      <c r="K3" s="123" t="s">
        <v>4</v>
      </c>
      <c r="L3" s="126" t="s">
        <v>208</v>
      </c>
      <c r="M3" s="125" t="s">
        <v>106</v>
      </c>
      <c r="N3" s="158" t="s">
        <v>3</v>
      </c>
      <c r="O3" s="126" t="s">
        <v>208</v>
      </c>
      <c r="P3" s="123" t="s">
        <v>4</v>
      </c>
      <c r="Q3" s="126" t="s">
        <v>208</v>
      </c>
      <c r="R3" s="127" t="s">
        <v>106</v>
      </c>
      <c r="S3" s="123" t="s">
        <v>3</v>
      </c>
      <c r="T3" s="126" t="s">
        <v>208</v>
      </c>
      <c r="U3" s="123" t="s">
        <v>4</v>
      </c>
      <c r="V3" s="126" t="s">
        <v>208</v>
      </c>
      <c r="W3" s="127" t="s">
        <v>106</v>
      </c>
      <c r="X3" s="123" t="s">
        <v>3</v>
      </c>
      <c r="Y3" s="126" t="s">
        <v>208</v>
      </c>
      <c r="Z3" s="123" t="s">
        <v>4</v>
      </c>
      <c r="AA3" s="126" t="s">
        <v>208</v>
      </c>
      <c r="AB3" s="127" t="s">
        <v>106</v>
      </c>
      <c r="AC3" s="123" t="s">
        <v>3</v>
      </c>
      <c r="AD3" s="126" t="s">
        <v>208</v>
      </c>
      <c r="AE3" s="123" t="s">
        <v>4</v>
      </c>
      <c r="AF3" s="126" t="s">
        <v>208</v>
      </c>
      <c r="AG3" s="127" t="s">
        <v>106</v>
      </c>
      <c r="AH3" s="288" t="s">
        <v>3</v>
      </c>
      <c r="AI3" s="126" t="s">
        <v>208</v>
      </c>
      <c r="AJ3" s="289" t="s">
        <v>4</v>
      </c>
      <c r="AK3" s="126" t="s">
        <v>208</v>
      </c>
      <c r="AL3" s="127" t="s">
        <v>106</v>
      </c>
      <c r="AM3" s="123" t="s">
        <v>3</v>
      </c>
      <c r="AN3" s="126" t="s">
        <v>208</v>
      </c>
      <c r="AO3" s="123" t="s">
        <v>4</v>
      </c>
      <c r="AP3" s="126" t="s">
        <v>208</v>
      </c>
      <c r="AQ3" s="127" t="s">
        <v>106</v>
      </c>
      <c r="AR3" s="123" t="s">
        <v>3</v>
      </c>
      <c r="AS3" s="126" t="s">
        <v>208</v>
      </c>
      <c r="AT3" s="123" t="s">
        <v>4</v>
      </c>
      <c r="AU3" s="126" t="s">
        <v>208</v>
      </c>
      <c r="AV3" s="128" t="s">
        <v>106</v>
      </c>
      <c r="AW3" s="123" t="s">
        <v>3</v>
      </c>
      <c r="AX3" s="126" t="s">
        <v>208</v>
      </c>
      <c r="AY3" s="123" t="s">
        <v>4</v>
      </c>
      <c r="AZ3" s="126" t="s">
        <v>208</v>
      </c>
      <c r="BA3" s="128" t="s">
        <v>106</v>
      </c>
      <c r="BB3" s="123" t="s">
        <v>3</v>
      </c>
      <c r="BC3" s="126" t="s">
        <v>208</v>
      </c>
      <c r="BD3" s="123" t="s">
        <v>4</v>
      </c>
      <c r="BE3" s="126" t="s">
        <v>208</v>
      </c>
      <c r="BF3" s="128" t="s">
        <v>106</v>
      </c>
      <c r="BG3" s="123" t="s">
        <v>3</v>
      </c>
      <c r="BH3" s="126" t="s">
        <v>208</v>
      </c>
      <c r="BI3" s="124" t="s">
        <v>4</v>
      </c>
      <c r="BJ3" s="126" t="s">
        <v>208</v>
      </c>
      <c r="BK3" s="125" t="s">
        <v>106</v>
      </c>
      <c r="BL3" s="123" t="s">
        <v>3</v>
      </c>
      <c r="BM3" s="126" t="s">
        <v>208</v>
      </c>
      <c r="BN3" s="124" t="s">
        <v>4</v>
      </c>
      <c r="BO3" s="126" t="s">
        <v>208</v>
      </c>
      <c r="BP3" s="127" t="s">
        <v>106</v>
      </c>
      <c r="BQ3" s="487"/>
      <c r="BR3" s="487"/>
    </row>
    <row r="4" spans="1:71" ht="12.75" customHeight="1" x14ac:dyDescent="0.25">
      <c r="A4" s="371"/>
      <c r="B4" s="376" t="s">
        <v>283</v>
      </c>
      <c r="C4" s="37" t="s">
        <v>30</v>
      </c>
      <c r="D4" s="203">
        <v>0</v>
      </c>
      <c r="E4" s="114">
        <f t="shared" ref="E4:E46" si="0">IFERROR(D4/H4,0)</f>
        <v>0</v>
      </c>
      <c r="F4" s="208">
        <v>0</v>
      </c>
      <c r="G4" s="114">
        <f t="shared" ref="G4:G46" si="1">IFERROR(F4/H4,0)</f>
        <v>0</v>
      </c>
      <c r="H4" s="211">
        <f t="shared" ref="H4:H46" si="2">SUM(D4,F4)</f>
        <v>0</v>
      </c>
      <c r="I4" s="108">
        <v>0</v>
      </c>
      <c r="J4" s="114">
        <f t="shared" ref="J4:J46" si="3">IFERROR(I4/M4,0)</f>
        <v>0</v>
      </c>
      <c r="K4" s="381">
        <v>0</v>
      </c>
      <c r="L4" s="153">
        <f t="shared" ref="L4:L46" si="4">IFERROR(K4/M4,0)</f>
        <v>0</v>
      </c>
      <c r="M4" s="120">
        <f t="shared" ref="M4:M46" si="5">SUM(I4,K4)</f>
        <v>0</v>
      </c>
      <c r="N4" s="208">
        <v>0</v>
      </c>
      <c r="O4" s="114">
        <f t="shared" ref="O4:O46" si="6">IFERROR(N4/R4,0)</f>
        <v>0</v>
      </c>
      <c r="P4" s="208">
        <v>0</v>
      </c>
      <c r="Q4" s="153">
        <f t="shared" ref="Q4:Q46" si="7">IFERROR(P4/R4,0)</f>
        <v>0</v>
      </c>
      <c r="R4" s="211">
        <f t="shared" ref="R4:R46" si="8">SUM(N4,P4)</f>
        <v>0</v>
      </c>
      <c r="S4" s="382">
        <v>0</v>
      </c>
      <c r="T4" s="114">
        <f t="shared" ref="T4:T46" si="9">IFERROR(S4/W4,0)</f>
        <v>0</v>
      </c>
      <c r="U4" s="381">
        <v>0</v>
      </c>
      <c r="V4" s="153">
        <f t="shared" ref="V4:V46" si="10">IFERROR(U4/W4,0)</f>
        <v>0</v>
      </c>
      <c r="W4" s="120">
        <f t="shared" ref="W4:W46" si="11">SUM(S4,U4)</f>
        <v>0</v>
      </c>
      <c r="X4" s="203">
        <v>0</v>
      </c>
      <c r="Y4" s="114">
        <f t="shared" ref="Y4:Y46" si="12">IFERROR(X4/AB4,0)</f>
        <v>0</v>
      </c>
      <c r="Z4" s="208">
        <v>0</v>
      </c>
      <c r="AA4" s="153">
        <f t="shared" ref="AA4:AA46" si="13">IFERROR(Z4/AB4,0)</f>
        <v>0</v>
      </c>
      <c r="AB4" s="120">
        <f t="shared" ref="AB4:AB46" si="14">SUM(X4,Z4)</f>
        <v>0</v>
      </c>
      <c r="AC4" s="108">
        <v>0</v>
      </c>
      <c r="AD4" s="114">
        <f>IFERROR(AC4/AG4,0)</f>
        <v>0</v>
      </c>
      <c r="AE4" s="109">
        <v>0</v>
      </c>
      <c r="AF4" s="153">
        <f>IFERROR(AE4/AG4,0)</f>
        <v>0</v>
      </c>
      <c r="AG4" s="120">
        <f>SUM(AC4,AE4)</f>
        <v>0</v>
      </c>
      <c r="AH4" s="204">
        <v>0</v>
      </c>
      <c r="AI4" s="114">
        <f>IFERROR(AH4/AL4,0)</f>
        <v>0</v>
      </c>
      <c r="AJ4" s="204">
        <v>0</v>
      </c>
      <c r="AK4" s="114">
        <f>IFERROR(AJ4/AL4,0)</f>
        <v>0</v>
      </c>
      <c r="AL4" s="120">
        <f>SUM(AH4,AJ4)</f>
        <v>0</v>
      </c>
      <c r="AM4" s="108">
        <v>0</v>
      </c>
      <c r="AN4" s="114">
        <f>IF(AQ4=0,0,AM4/AQ4)</f>
        <v>0</v>
      </c>
      <c r="AO4" s="109">
        <v>0</v>
      </c>
      <c r="AP4" s="114">
        <f>IF(AQ4=0,0,AO4/AQ4)</f>
        <v>0</v>
      </c>
      <c r="AQ4" s="120">
        <f t="shared" ref="AQ4:AQ46" si="15">SUM(AM4,AO4)</f>
        <v>0</v>
      </c>
      <c r="AR4" s="203"/>
      <c r="AS4" s="114">
        <f>IF(AV4=0,0,AR4/AV4)</f>
        <v>0</v>
      </c>
      <c r="AT4" s="208"/>
      <c r="AU4" s="114">
        <f>IF(AV4=0,0,AT4/AV4)</f>
        <v>0</v>
      </c>
      <c r="AV4" s="120">
        <f>SUM(AR4,AT4)</f>
        <v>0</v>
      </c>
      <c r="AW4" s="108"/>
      <c r="AX4" s="114">
        <f>IF(BA4=0,0,AW4/BA4)</f>
        <v>0</v>
      </c>
      <c r="AY4" s="109"/>
      <c r="AZ4" s="114">
        <f>IF(BA4=0,0,AY4/BA4)</f>
        <v>0</v>
      </c>
      <c r="BA4" s="120">
        <f t="shared" ref="BA4:BA46" si="16">SUM(AW4,AY4)</f>
        <v>0</v>
      </c>
      <c r="BB4" s="203"/>
      <c r="BC4" s="114">
        <f>IFERROR(BB4/BF4,0)</f>
        <v>0</v>
      </c>
      <c r="BD4" s="208"/>
      <c r="BE4" s="114">
        <f>IFERROR(BD4/BF4,0)</f>
        <v>0</v>
      </c>
      <c r="BF4" s="120">
        <f t="shared" ref="BF4:BF46" si="17">SUM(BB4,BD4)</f>
        <v>0</v>
      </c>
      <c r="BG4" s="108"/>
      <c r="BH4" s="114">
        <f>IFERROR(BG4/BK4,0)</f>
        <v>0</v>
      </c>
      <c r="BI4" s="109"/>
      <c r="BJ4" s="114">
        <f>IFERROR(BI4/BK4,0)</f>
        <v>0</v>
      </c>
      <c r="BK4" s="120">
        <f>SUM(BG4,BI4)</f>
        <v>0</v>
      </c>
      <c r="BL4" s="203"/>
      <c r="BM4" s="114">
        <f>IFERROR(BL4/BP4,0)</f>
        <v>0</v>
      </c>
      <c r="BN4" s="208"/>
      <c r="BO4" s="114">
        <f>IFERROR(BN4/BP4,0)</f>
        <v>0</v>
      </c>
      <c r="BP4" s="120">
        <f>SUM(BL4,BN4)</f>
        <v>0</v>
      </c>
      <c r="BQ4" s="73">
        <f>AQ4-AL4</f>
        <v>0</v>
      </c>
      <c r="BR4" s="178">
        <f>AQ4-M4</f>
        <v>0</v>
      </c>
    </row>
    <row r="5" spans="1:71" s="70" customFormat="1" ht="14.25" customHeight="1" x14ac:dyDescent="0.25">
      <c r="A5" s="373"/>
      <c r="B5" s="378" t="s">
        <v>281</v>
      </c>
      <c r="C5" s="38" t="s">
        <v>30</v>
      </c>
      <c r="D5" s="204">
        <v>0</v>
      </c>
      <c r="E5" s="115">
        <f t="shared" si="0"/>
        <v>0</v>
      </c>
      <c r="F5" s="209">
        <v>0</v>
      </c>
      <c r="G5" s="115">
        <f t="shared" si="1"/>
        <v>0</v>
      </c>
      <c r="H5" s="212">
        <f t="shared" si="2"/>
        <v>0</v>
      </c>
      <c r="I5" s="173">
        <v>0</v>
      </c>
      <c r="J5" s="174">
        <f t="shared" si="3"/>
        <v>0</v>
      </c>
      <c r="K5" s="175">
        <v>0</v>
      </c>
      <c r="L5" s="176">
        <f t="shared" si="4"/>
        <v>0</v>
      </c>
      <c r="M5" s="121">
        <f t="shared" si="5"/>
        <v>0</v>
      </c>
      <c r="N5" s="204">
        <v>0</v>
      </c>
      <c r="O5" s="174">
        <f t="shared" si="6"/>
        <v>0</v>
      </c>
      <c r="P5" s="227">
        <v>0</v>
      </c>
      <c r="Q5" s="176">
        <f t="shared" si="7"/>
        <v>0</v>
      </c>
      <c r="R5" s="213">
        <f t="shared" si="8"/>
        <v>0</v>
      </c>
      <c r="S5" s="173">
        <v>0</v>
      </c>
      <c r="T5" s="174">
        <f t="shared" si="9"/>
        <v>0</v>
      </c>
      <c r="U5" s="175">
        <v>0</v>
      </c>
      <c r="V5" s="176">
        <f t="shared" si="10"/>
        <v>0</v>
      </c>
      <c r="W5" s="121">
        <f t="shared" si="11"/>
        <v>0</v>
      </c>
      <c r="X5" s="204">
        <v>0</v>
      </c>
      <c r="Y5" s="174">
        <f t="shared" si="12"/>
        <v>0</v>
      </c>
      <c r="Z5" s="227">
        <v>0</v>
      </c>
      <c r="AA5" s="176">
        <f t="shared" si="13"/>
        <v>0</v>
      </c>
      <c r="AB5" s="121">
        <f t="shared" si="14"/>
        <v>0</v>
      </c>
      <c r="AC5" s="173">
        <v>0</v>
      </c>
      <c r="AD5" s="174">
        <f t="shared" ref="AD5" si="18">IFERROR(AC5/AG5,0)</f>
        <v>0</v>
      </c>
      <c r="AE5" s="175">
        <v>0</v>
      </c>
      <c r="AF5" s="176">
        <f>IFERROR(AE5/AG5,0)</f>
        <v>0</v>
      </c>
      <c r="AG5" s="121">
        <f t="shared" ref="AG5:AG46" si="19">SUM(AC5,AE5)</f>
        <v>0</v>
      </c>
      <c r="AH5" s="205">
        <v>0</v>
      </c>
      <c r="AI5" s="174">
        <f t="shared" ref="AI5" si="20">IFERROR(AH5/AL5,0)</f>
        <v>0</v>
      </c>
      <c r="AJ5" s="205">
        <v>0</v>
      </c>
      <c r="AK5" s="174">
        <f>IFERROR(AJ5/AL5,0)</f>
        <v>0</v>
      </c>
      <c r="AL5" s="121">
        <f t="shared" ref="AL5:AL46" si="21">SUM(AH5,AJ5)</f>
        <v>0</v>
      </c>
      <c r="AM5" s="173">
        <v>0</v>
      </c>
      <c r="AN5" s="174">
        <f t="shared" ref="AN5" si="22">IFERROR(AM5/AQ5,0)</f>
        <v>0</v>
      </c>
      <c r="AO5" s="175">
        <v>0</v>
      </c>
      <c r="AP5" s="174">
        <f>IFERROR(AO5/AQ5,0)</f>
        <v>0</v>
      </c>
      <c r="AQ5" s="121">
        <f t="shared" si="15"/>
        <v>0</v>
      </c>
      <c r="AR5" s="204"/>
      <c r="AS5" s="174">
        <f t="shared" ref="AS5:AS46" si="23">IF(AV5=0,0,AR5/AV5)</f>
        <v>0</v>
      </c>
      <c r="AT5" s="227"/>
      <c r="AU5" s="174">
        <f>IFERROR(AT5/AV5,0)</f>
        <v>0</v>
      </c>
      <c r="AV5" s="121">
        <f t="shared" ref="AV5:AV46" si="24">SUM(AR5,AT5)</f>
        <v>0</v>
      </c>
      <c r="AW5" s="173"/>
      <c r="AX5" s="174">
        <f t="shared" ref="AX5" si="25">IFERROR(AW5/BA5,0)</f>
        <v>0</v>
      </c>
      <c r="AY5" s="175"/>
      <c r="AZ5" s="174">
        <f>IFERROR(AY5/BA5,0)</f>
        <v>0</v>
      </c>
      <c r="BA5" s="121">
        <f t="shared" si="16"/>
        <v>0</v>
      </c>
      <c r="BB5" s="204"/>
      <c r="BC5" s="174">
        <f t="shared" ref="BC5:BC46" si="26">IFERROR(BB5/BF5,0)</f>
        <v>0</v>
      </c>
      <c r="BD5" s="227"/>
      <c r="BE5" s="174">
        <f>IFERROR(BD5/BF5,0)</f>
        <v>0</v>
      </c>
      <c r="BF5" s="121">
        <f t="shared" si="17"/>
        <v>0</v>
      </c>
      <c r="BG5" s="173"/>
      <c r="BH5" s="174">
        <f>IFERROR(BG5/BK5,0)</f>
        <v>0</v>
      </c>
      <c r="BI5" s="175"/>
      <c r="BJ5" s="174">
        <f>IFERROR(BI5/BK5,0)</f>
        <v>0</v>
      </c>
      <c r="BK5" s="177">
        <f t="shared" ref="BK5:BK46" si="27">SUM(BG5,BI5)</f>
        <v>0</v>
      </c>
      <c r="BL5" s="204"/>
      <c r="BM5" s="115">
        <f t="shared" ref="BM5:BM46" si="28">IFERROR(BL5/BP5,0)</f>
        <v>0</v>
      </c>
      <c r="BN5" s="209"/>
      <c r="BO5" s="115">
        <f t="shared" ref="BO5:BO46" si="29">IFERROR(BN5/BP5,0)</f>
        <v>0</v>
      </c>
      <c r="BP5" s="177">
        <f>SUM(BL5,BN5)</f>
        <v>0</v>
      </c>
      <c r="BQ5" s="73">
        <f t="shared" ref="BQ5:BQ46" si="30">AQ5-AL5</f>
        <v>0</v>
      </c>
      <c r="BR5" s="178">
        <f t="shared" ref="BR5:BR46" si="31">AQ5-M5</f>
        <v>0</v>
      </c>
    </row>
    <row r="6" spans="1:71" x14ac:dyDescent="0.25">
      <c r="A6" s="35" t="s">
        <v>113</v>
      </c>
      <c r="B6" s="159" t="s">
        <v>282</v>
      </c>
      <c r="C6" s="38" t="s">
        <v>30</v>
      </c>
      <c r="D6" s="205">
        <v>0</v>
      </c>
      <c r="E6" s="115">
        <f t="shared" si="0"/>
        <v>0</v>
      </c>
      <c r="F6" s="209">
        <v>0</v>
      </c>
      <c r="G6" s="115">
        <f t="shared" si="1"/>
        <v>0</v>
      </c>
      <c r="H6" s="213">
        <f t="shared" si="2"/>
        <v>0</v>
      </c>
      <c r="I6" s="66">
        <v>0</v>
      </c>
      <c r="J6" s="115">
        <f t="shared" si="3"/>
        <v>0</v>
      </c>
      <c r="K6" s="65">
        <v>0</v>
      </c>
      <c r="L6" s="154">
        <f t="shared" si="4"/>
        <v>0</v>
      </c>
      <c r="M6" s="121">
        <f t="shared" si="5"/>
        <v>0</v>
      </c>
      <c r="N6" s="205">
        <v>0</v>
      </c>
      <c r="O6" s="115">
        <f t="shared" si="6"/>
        <v>0</v>
      </c>
      <c r="P6" s="209">
        <v>0</v>
      </c>
      <c r="Q6" s="154">
        <f t="shared" si="7"/>
        <v>0</v>
      </c>
      <c r="R6" s="213">
        <f t="shared" si="8"/>
        <v>0</v>
      </c>
      <c r="S6" s="66">
        <v>0</v>
      </c>
      <c r="T6" s="115">
        <f t="shared" si="9"/>
        <v>0</v>
      </c>
      <c r="U6" s="65">
        <v>0</v>
      </c>
      <c r="V6" s="154">
        <f t="shared" si="10"/>
        <v>0</v>
      </c>
      <c r="W6" s="121">
        <f t="shared" si="11"/>
        <v>0</v>
      </c>
      <c r="X6" s="205">
        <v>0</v>
      </c>
      <c r="Y6" s="115">
        <f t="shared" si="12"/>
        <v>0</v>
      </c>
      <c r="Z6" s="209">
        <v>0</v>
      </c>
      <c r="AA6" s="154">
        <f t="shared" si="13"/>
        <v>0</v>
      </c>
      <c r="AB6" s="121">
        <f t="shared" si="14"/>
        <v>0</v>
      </c>
      <c r="AC6" s="66">
        <v>0</v>
      </c>
      <c r="AD6" s="115">
        <f t="shared" ref="AD6:AD46" si="32">IFERROR(AC6/AG6,0)</f>
        <v>0</v>
      </c>
      <c r="AE6" s="65">
        <v>0</v>
      </c>
      <c r="AF6" s="154">
        <f t="shared" ref="AF6:AF46" si="33">IFERROR(AE6/AG6,0)</f>
        <v>0</v>
      </c>
      <c r="AG6" s="121">
        <f t="shared" si="19"/>
        <v>0</v>
      </c>
      <c r="AH6" s="205">
        <v>0</v>
      </c>
      <c r="AI6" s="115">
        <f t="shared" ref="AI6:AI46" si="34">IFERROR(AH6/AL6,0)</f>
        <v>0</v>
      </c>
      <c r="AJ6" s="205">
        <v>0</v>
      </c>
      <c r="AK6" s="115">
        <f t="shared" ref="AK6:AK46" si="35">IFERROR(AJ6/AL6,0)</f>
        <v>0</v>
      </c>
      <c r="AL6" s="121">
        <f t="shared" si="21"/>
        <v>0</v>
      </c>
      <c r="AM6" s="66">
        <v>0</v>
      </c>
      <c r="AN6" s="115">
        <f>IF(AQ6=0,0,AM6/AQ6)</f>
        <v>0</v>
      </c>
      <c r="AO6" s="65">
        <v>0</v>
      </c>
      <c r="AP6" s="115">
        <f>IF(AQ6=0,0,AO6/AQ6)</f>
        <v>0</v>
      </c>
      <c r="AQ6" s="121">
        <f t="shared" si="15"/>
        <v>0</v>
      </c>
      <c r="AR6" s="205"/>
      <c r="AS6" s="115">
        <f t="shared" si="23"/>
        <v>0</v>
      </c>
      <c r="AT6" s="209"/>
      <c r="AU6" s="115">
        <f t="shared" ref="AU6:AU46" si="36">IF(AV6=0,0,AT6/AV6)</f>
        <v>0</v>
      </c>
      <c r="AV6" s="121">
        <f t="shared" si="24"/>
        <v>0</v>
      </c>
      <c r="AW6" s="66"/>
      <c r="AX6" s="115">
        <f>IF(BA6=0,0,AW6/BA6)</f>
        <v>0</v>
      </c>
      <c r="AY6" s="65"/>
      <c r="AZ6" s="115">
        <f t="shared" ref="AZ6:AZ46" si="37">IF(BA6=0,0,AY6/BA6)</f>
        <v>0</v>
      </c>
      <c r="BA6" s="121">
        <f t="shared" si="16"/>
        <v>0</v>
      </c>
      <c r="BB6" s="205"/>
      <c r="BC6" s="115">
        <f t="shared" si="26"/>
        <v>0</v>
      </c>
      <c r="BD6" s="209"/>
      <c r="BE6" s="115">
        <f t="shared" ref="BE6:BE46" si="38">IFERROR(BD6/BF6,0)</f>
        <v>0</v>
      </c>
      <c r="BF6" s="121">
        <f t="shared" si="17"/>
        <v>0</v>
      </c>
      <c r="BG6" s="66"/>
      <c r="BH6" s="115">
        <f>IFERROR(BG6/BK6,0)</f>
        <v>0</v>
      </c>
      <c r="BI6" s="65"/>
      <c r="BJ6" s="115">
        <f>IFERROR(BI6/BK6,0)</f>
        <v>0</v>
      </c>
      <c r="BK6" s="121">
        <f t="shared" si="27"/>
        <v>0</v>
      </c>
      <c r="BL6" s="205"/>
      <c r="BM6" s="115">
        <f t="shared" si="28"/>
        <v>0</v>
      </c>
      <c r="BN6" s="209"/>
      <c r="BO6" s="115">
        <f t="shared" si="29"/>
        <v>0</v>
      </c>
      <c r="BP6" s="121">
        <f t="shared" ref="BP6:BP46" si="39">SUM(BL6,BN6)</f>
        <v>0</v>
      </c>
      <c r="BQ6" s="73">
        <f t="shared" si="30"/>
        <v>0</v>
      </c>
      <c r="BR6" s="178">
        <f t="shared" si="31"/>
        <v>0</v>
      </c>
    </row>
    <row r="7" spans="1:71" s="70" customFormat="1" x14ac:dyDescent="0.25">
      <c r="A7" s="372" t="s">
        <v>54</v>
      </c>
      <c r="B7" s="377" t="s">
        <v>155</v>
      </c>
      <c r="C7" s="39" t="s">
        <v>30</v>
      </c>
      <c r="D7" s="205">
        <v>0</v>
      </c>
      <c r="E7" s="115">
        <f t="shared" si="0"/>
        <v>0</v>
      </c>
      <c r="F7" s="209">
        <v>1</v>
      </c>
      <c r="G7" s="115">
        <f t="shared" si="1"/>
        <v>1</v>
      </c>
      <c r="H7" s="213">
        <f t="shared" si="2"/>
        <v>1</v>
      </c>
      <c r="I7" s="66">
        <v>0</v>
      </c>
      <c r="J7" s="115">
        <f t="shared" si="3"/>
        <v>0</v>
      </c>
      <c r="K7" s="65">
        <v>1</v>
      </c>
      <c r="L7" s="154">
        <f t="shared" si="4"/>
        <v>1</v>
      </c>
      <c r="M7" s="121">
        <f t="shared" si="5"/>
        <v>1</v>
      </c>
      <c r="N7" s="205">
        <v>0</v>
      </c>
      <c r="O7" s="115">
        <f t="shared" si="6"/>
        <v>0</v>
      </c>
      <c r="P7" s="209">
        <v>1</v>
      </c>
      <c r="Q7" s="154">
        <f t="shared" si="7"/>
        <v>1</v>
      </c>
      <c r="R7" s="213">
        <f t="shared" si="8"/>
        <v>1</v>
      </c>
      <c r="S7" s="66">
        <v>0</v>
      </c>
      <c r="T7" s="115">
        <f t="shared" si="9"/>
        <v>0</v>
      </c>
      <c r="U7" s="65">
        <v>0</v>
      </c>
      <c r="V7" s="154">
        <f t="shared" si="10"/>
        <v>0</v>
      </c>
      <c r="W7" s="121">
        <f t="shared" si="11"/>
        <v>0</v>
      </c>
      <c r="X7" s="205">
        <v>0</v>
      </c>
      <c r="Y7" s="115">
        <f t="shared" si="12"/>
        <v>0</v>
      </c>
      <c r="Z7" s="209">
        <v>0</v>
      </c>
      <c r="AA7" s="154">
        <f t="shared" si="13"/>
        <v>0</v>
      </c>
      <c r="AB7" s="121">
        <f t="shared" si="14"/>
        <v>0</v>
      </c>
      <c r="AC7" s="66">
        <v>0</v>
      </c>
      <c r="AD7" s="115">
        <f t="shared" si="32"/>
        <v>0</v>
      </c>
      <c r="AE7" s="65">
        <v>0</v>
      </c>
      <c r="AF7" s="154">
        <f t="shared" si="33"/>
        <v>0</v>
      </c>
      <c r="AG7" s="121">
        <f t="shared" si="19"/>
        <v>0</v>
      </c>
      <c r="AH7" s="205">
        <v>0</v>
      </c>
      <c r="AI7" s="115">
        <f t="shared" si="34"/>
        <v>0</v>
      </c>
      <c r="AJ7" s="205">
        <v>0</v>
      </c>
      <c r="AK7" s="154">
        <f t="shared" si="35"/>
        <v>0</v>
      </c>
      <c r="AL7" s="121">
        <f t="shared" si="21"/>
        <v>0</v>
      </c>
      <c r="AM7" s="66">
        <v>0</v>
      </c>
      <c r="AN7" s="115">
        <f>IF(AQ7=0,0,AM7/AQ7)</f>
        <v>0</v>
      </c>
      <c r="AO7" s="65">
        <v>0</v>
      </c>
      <c r="AP7" s="115">
        <f t="shared" ref="AP7:AP46" si="40">IF(AQ7=0,0,AO7/AQ7)</f>
        <v>0</v>
      </c>
      <c r="AQ7" s="121">
        <f t="shared" si="15"/>
        <v>0</v>
      </c>
      <c r="AR7" s="205"/>
      <c r="AS7" s="115">
        <f t="shared" si="23"/>
        <v>0</v>
      </c>
      <c r="AT7" s="209"/>
      <c r="AU7" s="154">
        <f t="shared" si="36"/>
        <v>0</v>
      </c>
      <c r="AV7" s="121">
        <f t="shared" si="24"/>
        <v>0</v>
      </c>
      <c r="AW7" s="66"/>
      <c r="AX7" s="115">
        <f t="shared" ref="AX7:AX46" si="41">IF(BA7=0,0,AW7/BA7)</f>
        <v>0</v>
      </c>
      <c r="AY7" s="65"/>
      <c r="AZ7" s="154">
        <f t="shared" si="37"/>
        <v>0</v>
      </c>
      <c r="BA7" s="121">
        <f t="shared" si="16"/>
        <v>0</v>
      </c>
      <c r="BB7" s="205"/>
      <c r="BC7" s="115">
        <f t="shared" si="26"/>
        <v>0</v>
      </c>
      <c r="BD7" s="209"/>
      <c r="BE7" s="154">
        <f t="shared" si="38"/>
        <v>0</v>
      </c>
      <c r="BF7" s="121">
        <f t="shared" si="17"/>
        <v>0</v>
      </c>
      <c r="BG7" s="66"/>
      <c r="BH7" s="115">
        <f t="shared" ref="BH7:BH46" si="42">IFERROR(BG7/BK7,0)</f>
        <v>0</v>
      </c>
      <c r="BI7" s="65"/>
      <c r="BJ7" s="154">
        <f t="shared" ref="BJ7:BJ46" si="43">IFERROR(BI7/BK7,0)</f>
        <v>0</v>
      </c>
      <c r="BK7" s="121">
        <f t="shared" si="27"/>
        <v>0</v>
      </c>
      <c r="BL7" s="205"/>
      <c r="BM7" s="115">
        <f t="shared" si="28"/>
        <v>0</v>
      </c>
      <c r="BN7" s="209"/>
      <c r="BO7" s="115">
        <f t="shared" si="29"/>
        <v>0</v>
      </c>
      <c r="BP7" s="121">
        <f t="shared" si="39"/>
        <v>0</v>
      </c>
      <c r="BQ7" s="73">
        <f t="shared" si="30"/>
        <v>0</v>
      </c>
      <c r="BR7" s="178">
        <f t="shared" si="31"/>
        <v>-1</v>
      </c>
    </row>
    <row r="8" spans="1:71" x14ac:dyDescent="0.25">
      <c r="A8" s="372"/>
      <c r="B8" s="377" t="s">
        <v>155</v>
      </c>
      <c r="C8" s="38" t="s">
        <v>108</v>
      </c>
      <c r="D8" s="205">
        <v>0</v>
      </c>
      <c r="E8" s="115">
        <f t="shared" si="0"/>
        <v>0</v>
      </c>
      <c r="F8" s="209">
        <v>0</v>
      </c>
      <c r="G8" s="115">
        <f t="shared" si="1"/>
        <v>0</v>
      </c>
      <c r="H8" s="213">
        <f t="shared" si="2"/>
        <v>0</v>
      </c>
      <c r="I8" s="66">
        <v>0</v>
      </c>
      <c r="J8" s="115">
        <f t="shared" si="3"/>
        <v>0</v>
      </c>
      <c r="K8" s="65">
        <v>1</v>
      </c>
      <c r="L8" s="154">
        <f t="shared" si="4"/>
        <v>1</v>
      </c>
      <c r="M8" s="121">
        <f t="shared" si="5"/>
        <v>1</v>
      </c>
      <c r="N8" s="205">
        <v>0</v>
      </c>
      <c r="O8" s="115">
        <f t="shared" si="6"/>
        <v>0</v>
      </c>
      <c r="P8" s="209">
        <v>0</v>
      </c>
      <c r="Q8" s="154">
        <f t="shared" si="7"/>
        <v>0</v>
      </c>
      <c r="R8" s="213">
        <f t="shared" si="8"/>
        <v>0</v>
      </c>
      <c r="S8" s="66">
        <v>0</v>
      </c>
      <c r="T8" s="115">
        <f t="shared" si="9"/>
        <v>0</v>
      </c>
      <c r="U8" s="65">
        <v>1</v>
      </c>
      <c r="V8" s="154">
        <f t="shared" si="10"/>
        <v>1</v>
      </c>
      <c r="W8" s="121">
        <f t="shared" si="11"/>
        <v>1</v>
      </c>
      <c r="X8" s="205">
        <v>0</v>
      </c>
      <c r="Y8" s="115">
        <f t="shared" si="12"/>
        <v>0</v>
      </c>
      <c r="Z8" s="209">
        <v>1</v>
      </c>
      <c r="AA8" s="154">
        <f t="shared" si="13"/>
        <v>1</v>
      </c>
      <c r="AB8" s="121">
        <f t="shared" si="14"/>
        <v>1</v>
      </c>
      <c r="AC8" s="66">
        <v>0</v>
      </c>
      <c r="AD8" s="115">
        <f t="shared" si="32"/>
        <v>0</v>
      </c>
      <c r="AE8" s="65">
        <v>1</v>
      </c>
      <c r="AF8" s="154">
        <f t="shared" si="33"/>
        <v>1</v>
      </c>
      <c r="AG8" s="121">
        <f t="shared" si="19"/>
        <v>1</v>
      </c>
      <c r="AH8" s="205">
        <v>0</v>
      </c>
      <c r="AI8" s="115">
        <f>IFERROR(AH8/AL8,0)</f>
        <v>0</v>
      </c>
      <c r="AJ8" s="205">
        <v>1</v>
      </c>
      <c r="AK8" s="115">
        <f t="shared" si="35"/>
        <v>1</v>
      </c>
      <c r="AL8" s="121">
        <f t="shared" si="21"/>
        <v>1</v>
      </c>
      <c r="AM8" s="66">
        <v>0</v>
      </c>
      <c r="AN8" s="115">
        <f t="shared" ref="AN8:AN23" si="44">IF(AQ8=0,0,AM8/AQ8)</f>
        <v>0</v>
      </c>
      <c r="AO8" s="65">
        <v>1</v>
      </c>
      <c r="AP8" s="115">
        <f t="shared" si="40"/>
        <v>1</v>
      </c>
      <c r="AQ8" s="121">
        <f t="shared" si="15"/>
        <v>1</v>
      </c>
      <c r="AR8" s="205"/>
      <c r="AS8" s="115">
        <f t="shared" si="23"/>
        <v>0</v>
      </c>
      <c r="AT8" s="209"/>
      <c r="AU8" s="115">
        <f t="shared" si="36"/>
        <v>0</v>
      </c>
      <c r="AV8" s="121">
        <f t="shared" si="24"/>
        <v>0</v>
      </c>
      <c r="AW8" s="66"/>
      <c r="AX8" s="115">
        <f t="shared" si="41"/>
        <v>0</v>
      </c>
      <c r="AY8" s="65"/>
      <c r="AZ8" s="115">
        <f t="shared" si="37"/>
        <v>0</v>
      </c>
      <c r="BA8" s="121">
        <f t="shared" si="16"/>
        <v>0</v>
      </c>
      <c r="BB8" s="205"/>
      <c r="BC8" s="115">
        <f t="shared" si="26"/>
        <v>0</v>
      </c>
      <c r="BD8" s="209"/>
      <c r="BE8" s="115">
        <f t="shared" si="38"/>
        <v>0</v>
      </c>
      <c r="BF8" s="121">
        <f t="shared" si="17"/>
        <v>0</v>
      </c>
      <c r="BG8" s="66"/>
      <c r="BH8" s="115">
        <f t="shared" si="42"/>
        <v>0</v>
      </c>
      <c r="BI8" s="65"/>
      <c r="BJ8" s="115">
        <f t="shared" si="43"/>
        <v>0</v>
      </c>
      <c r="BK8" s="121">
        <f t="shared" si="27"/>
        <v>0</v>
      </c>
      <c r="BL8" s="205"/>
      <c r="BM8" s="115">
        <f t="shared" si="28"/>
        <v>0</v>
      </c>
      <c r="BN8" s="209"/>
      <c r="BO8" s="115">
        <f t="shared" si="29"/>
        <v>0</v>
      </c>
      <c r="BP8" s="121">
        <f t="shared" si="39"/>
        <v>0</v>
      </c>
      <c r="BQ8" s="73">
        <f t="shared" si="30"/>
        <v>0</v>
      </c>
      <c r="BR8" s="178">
        <f t="shared" si="31"/>
        <v>0</v>
      </c>
    </row>
    <row r="9" spans="1:71" s="70" customFormat="1" x14ac:dyDescent="0.25">
      <c r="A9" s="35" t="s">
        <v>55</v>
      </c>
      <c r="B9" s="159" t="s">
        <v>156</v>
      </c>
      <c r="C9" s="38" t="s">
        <v>30</v>
      </c>
      <c r="D9" s="205">
        <v>15</v>
      </c>
      <c r="E9" s="115">
        <f t="shared" si="0"/>
        <v>0.78947368421052633</v>
      </c>
      <c r="F9" s="209">
        <v>4</v>
      </c>
      <c r="G9" s="115">
        <f t="shared" si="1"/>
        <v>0.21052631578947367</v>
      </c>
      <c r="H9" s="213">
        <f t="shared" si="2"/>
        <v>19</v>
      </c>
      <c r="I9" s="66">
        <v>15</v>
      </c>
      <c r="J9" s="115">
        <f t="shared" si="3"/>
        <v>0.83333333333333337</v>
      </c>
      <c r="K9" s="65">
        <v>3</v>
      </c>
      <c r="L9" s="154">
        <f t="shared" si="4"/>
        <v>0.16666666666666666</v>
      </c>
      <c r="M9" s="121">
        <f t="shared" si="5"/>
        <v>18</v>
      </c>
      <c r="N9" s="205">
        <v>14</v>
      </c>
      <c r="O9" s="115">
        <f t="shared" si="6"/>
        <v>0.7</v>
      </c>
      <c r="P9" s="209">
        <v>6</v>
      </c>
      <c r="Q9" s="154">
        <f t="shared" si="7"/>
        <v>0.3</v>
      </c>
      <c r="R9" s="213">
        <f t="shared" si="8"/>
        <v>20</v>
      </c>
      <c r="S9" s="66">
        <v>13</v>
      </c>
      <c r="T9" s="115">
        <f t="shared" si="9"/>
        <v>0.65</v>
      </c>
      <c r="U9" s="65">
        <v>7</v>
      </c>
      <c r="V9" s="154">
        <f t="shared" si="10"/>
        <v>0.35</v>
      </c>
      <c r="W9" s="121">
        <f t="shared" si="11"/>
        <v>20</v>
      </c>
      <c r="X9" s="205">
        <v>13</v>
      </c>
      <c r="Y9" s="115">
        <f t="shared" si="12"/>
        <v>0.65</v>
      </c>
      <c r="Z9" s="209">
        <v>7</v>
      </c>
      <c r="AA9" s="154">
        <f t="shared" si="13"/>
        <v>0.35</v>
      </c>
      <c r="AB9" s="121">
        <f t="shared" si="14"/>
        <v>20</v>
      </c>
      <c r="AC9" s="66">
        <v>11</v>
      </c>
      <c r="AD9" s="115">
        <f t="shared" si="32"/>
        <v>0.6470588235294118</v>
      </c>
      <c r="AE9" s="65">
        <v>6</v>
      </c>
      <c r="AF9" s="154">
        <f t="shared" si="33"/>
        <v>0.35294117647058826</v>
      </c>
      <c r="AG9" s="121">
        <f t="shared" ref="AG9" si="45">SUM(AC9,AE9)</f>
        <v>17</v>
      </c>
      <c r="AH9" s="205">
        <v>10</v>
      </c>
      <c r="AI9" s="115">
        <f t="shared" si="34"/>
        <v>0.625</v>
      </c>
      <c r="AJ9" s="205">
        <v>6</v>
      </c>
      <c r="AK9" s="115">
        <f t="shared" si="35"/>
        <v>0.375</v>
      </c>
      <c r="AL9" s="121">
        <f t="shared" ref="AL9" si="46">SUM(AH9,AJ9)</f>
        <v>16</v>
      </c>
      <c r="AM9" s="66">
        <v>10</v>
      </c>
      <c r="AN9" s="115">
        <f t="shared" si="44"/>
        <v>0.66666666666666663</v>
      </c>
      <c r="AO9" s="65">
        <v>5</v>
      </c>
      <c r="AP9" s="115">
        <f t="shared" si="40"/>
        <v>0.33333333333333331</v>
      </c>
      <c r="AQ9" s="121">
        <f t="shared" si="15"/>
        <v>15</v>
      </c>
      <c r="AR9" s="205"/>
      <c r="AS9" s="115">
        <f t="shared" si="23"/>
        <v>0</v>
      </c>
      <c r="AT9" s="209"/>
      <c r="AU9" s="115">
        <f t="shared" si="36"/>
        <v>0</v>
      </c>
      <c r="AV9" s="121">
        <f t="shared" ref="AV9" si="47">SUM(AR9,AT9)</f>
        <v>0</v>
      </c>
      <c r="AW9" s="66"/>
      <c r="AX9" s="115">
        <f t="shared" si="41"/>
        <v>0</v>
      </c>
      <c r="AY9" s="65"/>
      <c r="AZ9" s="115">
        <f t="shared" si="37"/>
        <v>0</v>
      </c>
      <c r="BA9" s="121">
        <f t="shared" ref="BA9" si="48">SUM(AW9,AY9)</f>
        <v>0</v>
      </c>
      <c r="BB9" s="205"/>
      <c r="BC9" s="115">
        <f t="shared" si="26"/>
        <v>0</v>
      </c>
      <c r="BD9" s="209"/>
      <c r="BE9" s="115">
        <f t="shared" si="38"/>
        <v>0</v>
      </c>
      <c r="BF9" s="121">
        <f t="shared" ref="BF9" si="49">SUM(BB9,BD9)</f>
        <v>0</v>
      </c>
      <c r="BG9" s="66"/>
      <c r="BH9" s="115">
        <f t="shared" si="42"/>
        <v>0</v>
      </c>
      <c r="BI9" s="65"/>
      <c r="BJ9" s="115">
        <f t="shared" si="43"/>
        <v>0</v>
      </c>
      <c r="BK9" s="121">
        <f t="shared" ref="BK9" si="50">SUM(BG9,BI9)</f>
        <v>0</v>
      </c>
      <c r="BL9" s="205"/>
      <c r="BM9" s="115">
        <f t="shared" si="28"/>
        <v>0</v>
      </c>
      <c r="BN9" s="209"/>
      <c r="BO9" s="115">
        <f t="shared" si="29"/>
        <v>0</v>
      </c>
      <c r="BP9" s="121">
        <f t="shared" ref="BP9" si="51">SUM(BL9,BN9)</f>
        <v>0</v>
      </c>
      <c r="BQ9" s="73">
        <f t="shared" si="30"/>
        <v>-1</v>
      </c>
      <c r="BR9" s="178">
        <f t="shared" si="31"/>
        <v>-3</v>
      </c>
    </row>
    <row r="10" spans="1:71" x14ac:dyDescent="0.25">
      <c r="A10" s="35"/>
      <c r="B10" s="159" t="s">
        <v>156</v>
      </c>
      <c r="C10" s="38" t="s">
        <v>108</v>
      </c>
      <c r="D10" s="205">
        <v>1</v>
      </c>
      <c r="E10" s="115">
        <f t="shared" si="0"/>
        <v>0.5</v>
      </c>
      <c r="F10" s="209">
        <v>1</v>
      </c>
      <c r="G10" s="115">
        <f t="shared" si="1"/>
        <v>0.5</v>
      </c>
      <c r="H10" s="213">
        <f t="shared" si="2"/>
        <v>2</v>
      </c>
      <c r="I10" s="66">
        <v>0</v>
      </c>
      <c r="J10" s="115">
        <f t="shared" si="3"/>
        <v>0</v>
      </c>
      <c r="K10" s="65">
        <v>1</v>
      </c>
      <c r="L10" s="154">
        <f t="shared" si="4"/>
        <v>1</v>
      </c>
      <c r="M10" s="121">
        <f t="shared" si="5"/>
        <v>1</v>
      </c>
      <c r="N10" s="205">
        <v>0</v>
      </c>
      <c r="O10" s="115">
        <f t="shared" si="6"/>
        <v>0</v>
      </c>
      <c r="P10" s="209">
        <v>1</v>
      </c>
      <c r="Q10" s="154">
        <f t="shared" si="7"/>
        <v>1</v>
      </c>
      <c r="R10" s="213">
        <f t="shared" si="8"/>
        <v>1</v>
      </c>
      <c r="S10" s="66">
        <v>0</v>
      </c>
      <c r="T10" s="115">
        <f t="shared" si="9"/>
        <v>0</v>
      </c>
      <c r="U10" s="65">
        <v>1</v>
      </c>
      <c r="V10" s="154">
        <f t="shared" si="10"/>
        <v>1</v>
      </c>
      <c r="W10" s="121">
        <f t="shared" si="11"/>
        <v>1</v>
      </c>
      <c r="X10" s="205">
        <v>0</v>
      </c>
      <c r="Y10" s="115">
        <f t="shared" si="12"/>
        <v>0</v>
      </c>
      <c r="Z10" s="209">
        <v>1</v>
      </c>
      <c r="AA10" s="154">
        <f t="shared" si="13"/>
        <v>1</v>
      </c>
      <c r="AB10" s="121">
        <f t="shared" si="14"/>
        <v>1</v>
      </c>
      <c r="AC10" s="66">
        <v>0</v>
      </c>
      <c r="AD10" s="115">
        <f t="shared" si="32"/>
        <v>0</v>
      </c>
      <c r="AE10" s="65">
        <v>1</v>
      </c>
      <c r="AF10" s="154">
        <f t="shared" si="33"/>
        <v>1</v>
      </c>
      <c r="AG10" s="121">
        <f t="shared" si="19"/>
        <v>1</v>
      </c>
      <c r="AH10" s="205">
        <v>0</v>
      </c>
      <c r="AI10" s="115">
        <f t="shared" si="34"/>
        <v>0</v>
      </c>
      <c r="AJ10" s="205">
        <v>1</v>
      </c>
      <c r="AK10" s="115">
        <f t="shared" si="35"/>
        <v>1</v>
      </c>
      <c r="AL10" s="121">
        <f t="shared" si="21"/>
        <v>1</v>
      </c>
      <c r="AM10" s="66">
        <v>0</v>
      </c>
      <c r="AN10" s="115">
        <f t="shared" si="44"/>
        <v>0</v>
      </c>
      <c r="AO10" s="65">
        <v>1</v>
      </c>
      <c r="AP10" s="115">
        <f t="shared" si="40"/>
        <v>1</v>
      </c>
      <c r="AQ10" s="121">
        <f t="shared" si="15"/>
        <v>1</v>
      </c>
      <c r="AR10" s="205"/>
      <c r="AS10" s="115">
        <f t="shared" si="23"/>
        <v>0</v>
      </c>
      <c r="AT10" s="209"/>
      <c r="AU10" s="115">
        <f t="shared" si="36"/>
        <v>0</v>
      </c>
      <c r="AV10" s="121">
        <f t="shared" si="24"/>
        <v>0</v>
      </c>
      <c r="AW10" s="66"/>
      <c r="AX10" s="115">
        <f t="shared" si="41"/>
        <v>0</v>
      </c>
      <c r="AY10" s="65"/>
      <c r="AZ10" s="115">
        <f t="shared" si="37"/>
        <v>0</v>
      </c>
      <c r="BA10" s="121">
        <f t="shared" si="16"/>
        <v>0</v>
      </c>
      <c r="BB10" s="205"/>
      <c r="BC10" s="115">
        <f t="shared" si="26"/>
        <v>0</v>
      </c>
      <c r="BD10" s="209"/>
      <c r="BE10" s="115">
        <f t="shared" si="38"/>
        <v>0</v>
      </c>
      <c r="BF10" s="121">
        <f t="shared" si="17"/>
        <v>0</v>
      </c>
      <c r="BG10" s="66"/>
      <c r="BH10" s="115">
        <f t="shared" si="42"/>
        <v>0</v>
      </c>
      <c r="BI10" s="65"/>
      <c r="BJ10" s="115">
        <f t="shared" si="43"/>
        <v>0</v>
      </c>
      <c r="BK10" s="121">
        <f t="shared" si="27"/>
        <v>0</v>
      </c>
      <c r="BL10" s="205"/>
      <c r="BM10" s="115">
        <f t="shared" si="28"/>
        <v>0</v>
      </c>
      <c r="BN10" s="209"/>
      <c r="BO10" s="115">
        <f t="shared" si="29"/>
        <v>0</v>
      </c>
      <c r="BP10" s="121">
        <f t="shared" si="39"/>
        <v>0</v>
      </c>
      <c r="BQ10" s="73">
        <f t="shared" si="30"/>
        <v>0</v>
      </c>
      <c r="BR10" s="178">
        <f t="shared" si="31"/>
        <v>0</v>
      </c>
    </row>
    <row r="11" spans="1:71" x14ac:dyDescent="0.25">
      <c r="A11" s="35" t="s">
        <v>56</v>
      </c>
      <c r="B11" s="159" t="s">
        <v>157</v>
      </c>
      <c r="C11" s="38" t="s">
        <v>30</v>
      </c>
      <c r="D11" s="205">
        <v>0</v>
      </c>
      <c r="E11" s="115">
        <f t="shared" si="0"/>
        <v>0</v>
      </c>
      <c r="F11" s="209">
        <v>3</v>
      </c>
      <c r="G11" s="115">
        <f t="shared" si="1"/>
        <v>1</v>
      </c>
      <c r="H11" s="213">
        <f t="shared" si="2"/>
        <v>3</v>
      </c>
      <c r="I11" s="66">
        <v>1</v>
      </c>
      <c r="J11" s="115">
        <f t="shared" si="3"/>
        <v>0.25</v>
      </c>
      <c r="K11" s="65">
        <v>3</v>
      </c>
      <c r="L11" s="154">
        <f t="shared" si="4"/>
        <v>0.75</v>
      </c>
      <c r="M11" s="121">
        <f t="shared" si="5"/>
        <v>4</v>
      </c>
      <c r="N11" s="205">
        <v>1</v>
      </c>
      <c r="O11" s="115">
        <f t="shared" si="6"/>
        <v>0.25</v>
      </c>
      <c r="P11" s="209">
        <v>3</v>
      </c>
      <c r="Q11" s="154">
        <f t="shared" si="7"/>
        <v>0.75</v>
      </c>
      <c r="R11" s="213">
        <f t="shared" si="8"/>
        <v>4</v>
      </c>
      <c r="S11" s="66">
        <v>1</v>
      </c>
      <c r="T11" s="115">
        <f t="shared" si="9"/>
        <v>0.25</v>
      </c>
      <c r="U11" s="65">
        <v>3</v>
      </c>
      <c r="V11" s="154">
        <f t="shared" si="10"/>
        <v>0.75</v>
      </c>
      <c r="W11" s="121">
        <f t="shared" si="11"/>
        <v>4</v>
      </c>
      <c r="X11" s="205">
        <v>1</v>
      </c>
      <c r="Y11" s="115">
        <f t="shared" si="12"/>
        <v>0.25</v>
      </c>
      <c r="Z11" s="209">
        <v>3</v>
      </c>
      <c r="AA11" s="154">
        <f t="shared" si="13"/>
        <v>0.75</v>
      </c>
      <c r="AB11" s="121">
        <f t="shared" si="14"/>
        <v>4</v>
      </c>
      <c r="AC11" s="66">
        <v>1</v>
      </c>
      <c r="AD11" s="115">
        <f t="shared" si="32"/>
        <v>0.25</v>
      </c>
      <c r="AE11" s="65">
        <v>3</v>
      </c>
      <c r="AF11" s="154">
        <f t="shared" si="33"/>
        <v>0.75</v>
      </c>
      <c r="AG11" s="121">
        <f t="shared" si="19"/>
        <v>4</v>
      </c>
      <c r="AH11" s="205">
        <v>1</v>
      </c>
      <c r="AI11" s="115">
        <f t="shared" si="34"/>
        <v>0.25</v>
      </c>
      <c r="AJ11" s="205">
        <v>3</v>
      </c>
      <c r="AK11" s="115">
        <f t="shared" si="35"/>
        <v>0.75</v>
      </c>
      <c r="AL11" s="121">
        <f t="shared" si="21"/>
        <v>4</v>
      </c>
      <c r="AM11" s="66">
        <v>1</v>
      </c>
      <c r="AN11" s="115">
        <f t="shared" si="44"/>
        <v>0.25</v>
      </c>
      <c r="AO11" s="65">
        <v>3</v>
      </c>
      <c r="AP11" s="115">
        <f t="shared" si="40"/>
        <v>0.75</v>
      </c>
      <c r="AQ11" s="121">
        <f t="shared" si="15"/>
        <v>4</v>
      </c>
      <c r="AR11" s="205"/>
      <c r="AS11" s="115">
        <f t="shared" si="23"/>
        <v>0</v>
      </c>
      <c r="AT11" s="209"/>
      <c r="AU11" s="115">
        <f t="shared" si="36"/>
        <v>0</v>
      </c>
      <c r="AV11" s="121">
        <f t="shared" si="24"/>
        <v>0</v>
      </c>
      <c r="AW11" s="66"/>
      <c r="AX11" s="115">
        <f t="shared" si="41"/>
        <v>0</v>
      </c>
      <c r="AY11" s="65"/>
      <c r="AZ11" s="115">
        <f t="shared" si="37"/>
        <v>0</v>
      </c>
      <c r="BA11" s="121">
        <f t="shared" si="16"/>
        <v>0</v>
      </c>
      <c r="BB11" s="205"/>
      <c r="BC11" s="115">
        <f t="shared" si="26"/>
        <v>0</v>
      </c>
      <c r="BD11" s="209"/>
      <c r="BE11" s="115">
        <f t="shared" si="38"/>
        <v>0</v>
      </c>
      <c r="BF11" s="121">
        <f t="shared" si="17"/>
        <v>0</v>
      </c>
      <c r="BG11" s="66"/>
      <c r="BH11" s="115">
        <f t="shared" si="42"/>
        <v>0</v>
      </c>
      <c r="BI11" s="65"/>
      <c r="BJ11" s="115">
        <f t="shared" si="43"/>
        <v>0</v>
      </c>
      <c r="BK11" s="121">
        <f t="shared" si="27"/>
        <v>0</v>
      </c>
      <c r="BL11" s="205"/>
      <c r="BM11" s="115">
        <f t="shared" si="28"/>
        <v>0</v>
      </c>
      <c r="BN11" s="209"/>
      <c r="BO11" s="115">
        <f t="shared" si="29"/>
        <v>0</v>
      </c>
      <c r="BP11" s="121">
        <f t="shared" si="39"/>
        <v>0</v>
      </c>
      <c r="BQ11" s="73">
        <f t="shared" si="30"/>
        <v>0</v>
      </c>
      <c r="BR11" s="178">
        <f t="shared" si="31"/>
        <v>0</v>
      </c>
    </row>
    <row r="12" spans="1:71" s="70" customFormat="1" x14ac:dyDescent="0.25">
      <c r="A12" s="35"/>
      <c r="B12" s="159" t="s">
        <v>157</v>
      </c>
      <c r="C12" s="38" t="s">
        <v>108</v>
      </c>
      <c r="D12" s="205">
        <v>0</v>
      </c>
      <c r="E12" s="115">
        <f t="shared" si="0"/>
        <v>0</v>
      </c>
      <c r="F12" s="209">
        <v>0</v>
      </c>
      <c r="G12" s="115">
        <f t="shared" si="1"/>
        <v>0</v>
      </c>
      <c r="H12" s="213">
        <f t="shared" si="2"/>
        <v>0</v>
      </c>
      <c r="I12" s="66">
        <v>0</v>
      </c>
      <c r="J12" s="115">
        <f t="shared" si="3"/>
        <v>0</v>
      </c>
      <c r="K12" s="65">
        <v>0</v>
      </c>
      <c r="L12" s="154">
        <f t="shared" si="4"/>
        <v>0</v>
      </c>
      <c r="M12" s="121">
        <f t="shared" si="5"/>
        <v>0</v>
      </c>
      <c r="N12" s="205">
        <v>0</v>
      </c>
      <c r="O12" s="115">
        <f t="shared" si="6"/>
        <v>0</v>
      </c>
      <c r="P12" s="209">
        <v>0</v>
      </c>
      <c r="Q12" s="154">
        <f t="shared" si="7"/>
        <v>0</v>
      </c>
      <c r="R12" s="213">
        <f t="shared" si="8"/>
        <v>0</v>
      </c>
      <c r="S12" s="66">
        <v>0</v>
      </c>
      <c r="T12" s="115">
        <f t="shared" si="9"/>
        <v>0</v>
      </c>
      <c r="U12" s="65">
        <v>0</v>
      </c>
      <c r="V12" s="154">
        <f t="shared" si="10"/>
        <v>0</v>
      </c>
      <c r="W12" s="121">
        <f t="shared" si="11"/>
        <v>0</v>
      </c>
      <c r="X12" s="205">
        <v>0</v>
      </c>
      <c r="Y12" s="115">
        <f t="shared" si="12"/>
        <v>0</v>
      </c>
      <c r="Z12" s="209">
        <v>0</v>
      </c>
      <c r="AA12" s="154">
        <f t="shared" si="13"/>
        <v>0</v>
      </c>
      <c r="AB12" s="121">
        <f t="shared" si="14"/>
        <v>0</v>
      </c>
      <c r="AC12" s="66">
        <v>0</v>
      </c>
      <c r="AD12" s="115">
        <f t="shared" si="32"/>
        <v>0</v>
      </c>
      <c r="AE12" s="65">
        <v>0</v>
      </c>
      <c r="AF12" s="154">
        <f t="shared" si="33"/>
        <v>0</v>
      </c>
      <c r="AG12" s="121">
        <f t="shared" ref="AG12" si="52">SUM(AC12,AE12)</f>
        <v>0</v>
      </c>
      <c r="AH12" s="205">
        <v>0</v>
      </c>
      <c r="AI12" s="115">
        <f t="shared" si="34"/>
        <v>0</v>
      </c>
      <c r="AJ12" s="205">
        <v>0</v>
      </c>
      <c r="AK12" s="115">
        <f t="shared" si="35"/>
        <v>0</v>
      </c>
      <c r="AL12" s="121">
        <f t="shared" ref="AL12" si="53">SUM(AH12,AJ12)</f>
        <v>0</v>
      </c>
      <c r="AM12" s="66">
        <v>0</v>
      </c>
      <c r="AN12" s="115">
        <f t="shared" si="44"/>
        <v>0</v>
      </c>
      <c r="AO12" s="65">
        <v>0</v>
      </c>
      <c r="AP12" s="115">
        <f>IF(AQ12=0,0,AO12/AQ12)</f>
        <v>0</v>
      </c>
      <c r="AQ12" s="121">
        <f t="shared" si="15"/>
        <v>0</v>
      </c>
      <c r="AR12" s="205"/>
      <c r="AS12" s="115">
        <f t="shared" si="23"/>
        <v>0</v>
      </c>
      <c r="AT12" s="209"/>
      <c r="AU12" s="115">
        <f t="shared" si="36"/>
        <v>0</v>
      </c>
      <c r="AV12" s="121">
        <f t="shared" ref="AV12" si="54">SUM(AR12,AT12)</f>
        <v>0</v>
      </c>
      <c r="AW12" s="66"/>
      <c r="AX12" s="115">
        <f t="shared" si="41"/>
        <v>0</v>
      </c>
      <c r="AY12" s="65"/>
      <c r="AZ12" s="115">
        <f t="shared" si="37"/>
        <v>0</v>
      </c>
      <c r="BA12" s="121">
        <f t="shared" ref="BA12" si="55">SUM(AW12,AY12)</f>
        <v>0</v>
      </c>
      <c r="BB12" s="205"/>
      <c r="BC12" s="115">
        <f t="shared" si="26"/>
        <v>0</v>
      </c>
      <c r="BD12" s="209"/>
      <c r="BE12" s="115">
        <f t="shared" si="38"/>
        <v>0</v>
      </c>
      <c r="BF12" s="121">
        <f t="shared" ref="BF12" si="56">SUM(BB12,BD12)</f>
        <v>0</v>
      </c>
      <c r="BG12" s="66"/>
      <c r="BH12" s="115">
        <f t="shared" si="42"/>
        <v>0</v>
      </c>
      <c r="BI12" s="65"/>
      <c r="BJ12" s="115">
        <f t="shared" si="43"/>
        <v>0</v>
      </c>
      <c r="BK12" s="121">
        <f t="shared" si="27"/>
        <v>0</v>
      </c>
      <c r="BL12" s="205"/>
      <c r="BM12" s="115">
        <f t="shared" si="28"/>
        <v>0</v>
      </c>
      <c r="BN12" s="209"/>
      <c r="BO12" s="115">
        <f t="shared" si="29"/>
        <v>0</v>
      </c>
      <c r="BP12" s="121">
        <f t="shared" ref="BP12" si="57">SUM(BL12,BN12)</f>
        <v>0</v>
      </c>
      <c r="BQ12" s="73">
        <f t="shared" si="30"/>
        <v>0</v>
      </c>
      <c r="BR12" s="178">
        <f t="shared" si="31"/>
        <v>0</v>
      </c>
    </row>
    <row r="13" spans="1:71" x14ac:dyDescent="0.25">
      <c r="A13" s="35" t="s">
        <v>111</v>
      </c>
      <c r="B13" s="159" t="s">
        <v>158</v>
      </c>
      <c r="C13" s="38" t="s">
        <v>30</v>
      </c>
      <c r="D13" s="205">
        <v>50</v>
      </c>
      <c r="E13" s="115">
        <f t="shared" si="0"/>
        <v>0.5617977528089888</v>
      </c>
      <c r="F13" s="209">
        <v>39</v>
      </c>
      <c r="G13" s="115">
        <f t="shared" si="1"/>
        <v>0.43820224719101125</v>
      </c>
      <c r="H13" s="213">
        <f t="shared" si="2"/>
        <v>89</v>
      </c>
      <c r="I13" s="66">
        <v>51</v>
      </c>
      <c r="J13" s="115">
        <f t="shared" si="3"/>
        <v>0.54255319148936165</v>
      </c>
      <c r="K13" s="65">
        <v>43</v>
      </c>
      <c r="L13" s="154">
        <f t="shared" si="4"/>
        <v>0.45744680851063829</v>
      </c>
      <c r="M13" s="121">
        <f t="shared" si="5"/>
        <v>94</v>
      </c>
      <c r="N13" s="205">
        <v>53</v>
      </c>
      <c r="O13" s="115">
        <f t="shared" si="6"/>
        <v>0.54081632653061229</v>
      </c>
      <c r="P13" s="209">
        <v>45</v>
      </c>
      <c r="Q13" s="154">
        <f t="shared" si="7"/>
        <v>0.45918367346938777</v>
      </c>
      <c r="R13" s="213">
        <f t="shared" si="8"/>
        <v>98</v>
      </c>
      <c r="S13" s="66">
        <v>53</v>
      </c>
      <c r="T13" s="115">
        <f t="shared" si="9"/>
        <v>0.53535353535353536</v>
      </c>
      <c r="U13" s="65">
        <v>46</v>
      </c>
      <c r="V13" s="154">
        <f t="shared" si="10"/>
        <v>0.46464646464646464</v>
      </c>
      <c r="W13" s="121">
        <f t="shared" si="11"/>
        <v>99</v>
      </c>
      <c r="X13" s="205">
        <v>50</v>
      </c>
      <c r="Y13" s="115">
        <f t="shared" si="12"/>
        <v>0.52083333333333337</v>
      </c>
      <c r="Z13" s="209">
        <v>46</v>
      </c>
      <c r="AA13" s="154">
        <f t="shared" si="13"/>
        <v>0.47916666666666669</v>
      </c>
      <c r="AB13" s="121">
        <f t="shared" si="14"/>
        <v>96</v>
      </c>
      <c r="AC13" s="66">
        <v>52</v>
      </c>
      <c r="AD13" s="115">
        <f t="shared" si="32"/>
        <v>0.5252525252525253</v>
      </c>
      <c r="AE13" s="65">
        <v>47</v>
      </c>
      <c r="AF13" s="154">
        <f t="shared" si="33"/>
        <v>0.47474747474747475</v>
      </c>
      <c r="AG13" s="121">
        <f t="shared" si="19"/>
        <v>99</v>
      </c>
      <c r="AH13" s="205">
        <v>51</v>
      </c>
      <c r="AI13" s="115">
        <f t="shared" si="34"/>
        <v>0.54255319148936165</v>
      </c>
      <c r="AJ13" s="205">
        <v>43</v>
      </c>
      <c r="AK13" s="115">
        <f t="shared" si="35"/>
        <v>0.45744680851063829</v>
      </c>
      <c r="AL13" s="121">
        <f t="shared" si="21"/>
        <v>94</v>
      </c>
      <c r="AM13" s="66">
        <v>44</v>
      </c>
      <c r="AN13" s="115">
        <f t="shared" si="44"/>
        <v>0.53658536585365857</v>
      </c>
      <c r="AO13" s="65">
        <v>38</v>
      </c>
      <c r="AP13" s="115">
        <f t="shared" si="40"/>
        <v>0.46341463414634149</v>
      </c>
      <c r="AQ13" s="121">
        <f t="shared" si="15"/>
        <v>82</v>
      </c>
      <c r="AR13" s="205"/>
      <c r="AS13" s="115">
        <f t="shared" si="23"/>
        <v>0</v>
      </c>
      <c r="AT13" s="209"/>
      <c r="AU13" s="115">
        <f t="shared" si="36"/>
        <v>0</v>
      </c>
      <c r="AV13" s="121">
        <f t="shared" si="24"/>
        <v>0</v>
      </c>
      <c r="AW13" s="66"/>
      <c r="AX13" s="115">
        <f t="shared" si="41"/>
        <v>0</v>
      </c>
      <c r="AY13" s="65"/>
      <c r="AZ13" s="115">
        <f t="shared" si="37"/>
        <v>0</v>
      </c>
      <c r="BA13" s="121">
        <f t="shared" si="16"/>
        <v>0</v>
      </c>
      <c r="BB13" s="205"/>
      <c r="BC13" s="115">
        <f t="shared" si="26"/>
        <v>0</v>
      </c>
      <c r="BD13" s="209"/>
      <c r="BE13" s="115">
        <f t="shared" si="38"/>
        <v>0</v>
      </c>
      <c r="BF13" s="121">
        <f t="shared" si="17"/>
        <v>0</v>
      </c>
      <c r="BG13" s="66"/>
      <c r="BH13" s="115">
        <f t="shared" si="42"/>
        <v>0</v>
      </c>
      <c r="BI13" s="65"/>
      <c r="BJ13" s="115">
        <f t="shared" si="43"/>
        <v>0</v>
      </c>
      <c r="BK13" s="121">
        <f t="shared" si="27"/>
        <v>0</v>
      </c>
      <c r="BL13" s="205"/>
      <c r="BM13" s="115">
        <f t="shared" si="28"/>
        <v>0</v>
      </c>
      <c r="BN13" s="209"/>
      <c r="BO13" s="115">
        <f t="shared" si="29"/>
        <v>0</v>
      </c>
      <c r="BP13" s="121">
        <f t="shared" si="39"/>
        <v>0</v>
      </c>
      <c r="BQ13" s="73">
        <f t="shared" si="30"/>
        <v>-12</v>
      </c>
      <c r="BR13" s="178">
        <f t="shared" si="31"/>
        <v>-12</v>
      </c>
    </row>
    <row r="14" spans="1:71" s="45" customFormat="1" x14ac:dyDescent="0.25">
      <c r="A14" s="35" t="s">
        <v>112</v>
      </c>
      <c r="B14" s="159" t="s">
        <v>158</v>
      </c>
      <c r="C14" s="38" t="s">
        <v>108</v>
      </c>
      <c r="D14" s="205">
        <v>2</v>
      </c>
      <c r="E14" s="115">
        <f t="shared" si="0"/>
        <v>0.5</v>
      </c>
      <c r="F14" s="209">
        <v>2</v>
      </c>
      <c r="G14" s="115">
        <f t="shared" si="1"/>
        <v>0.5</v>
      </c>
      <c r="H14" s="213">
        <f t="shared" si="2"/>
        <v>4</v>
      </c>
      <c r="I14" s="66">
        <v>1</v>
      </c>
      <c r="J14" s="115">
        <f t="shared" si="3"/>
        <v>0.2</v>
      </c>
      <c r="K14" s="65">
        <v>4</v>
      </c>
      <c r="L14" s="154">
        <f t="shared" si="4"/>
        <v>0.8</v>
      </c>
      <c r="M14" s="121">
        <f t="shared" si="5"/>
        <v>5</v>
      </c>
      <c r="N14" s="205">
        <v>2</v>
      </c>
      <c r="O14" s="115">
        <f t="shared" si="6"/>
        <v>0.4</v>
      </c>
      <c r="P14" s="209">
        <v>3</v>
      </c>
      <c r="Q14" s="154">
        <f t="shared" si="7"/>
        <v>0.6</v>
      </c>
      <c r="R14" s="213">
        <f t="shared" si="8"/>
        <v>5</v>
      </c>
      <c r="S14" s="66">
        <v>2</v>
      </c>
      <c r="T14" s="115">
        <f t="shared" si="9"/>
        <v>0.4</v>
      </c>
      <c r="U14" s="65">
        <v>3</v>
      </c>
      <c r="V14" s="154">
        <f t="shared" si="10"/>
        <v>0.6</v>
      </c>
      <c r="W14" s="121">
        <f t="shared" si="11"/>
        <v>5</v>
      </c>
      <c r="X14" s="205">
        <v>2</v>
      </c>
      <c r="Y14" s="115">
        <f t="shared" si="12"/>
        <v>0.4</v>
      </c>
      <c r="Z14" s="209">
        <v>3</v>
      </c>
      <c r="AA14" s="154">
        <f t="shared" si="13"/>
        <v>0.6</v>
      </c>
      <c r="AB14" s="121">
        <f t="shared" si="14"/>
        <v>5</v>
      </c>
      <c r="AC14" s="67">
        <v>2</v>
      </c>
      <c r="AD14" s="115">
        <f t="shared" si="32"/>
        <v>0.4</v>
      </c>
      <c r="AE14" s="68">
        <v>3</v>
      </c>
      <c r="AF14" s="154">
        <f t="shared" si="33"/>
        <v>0.6</v>
      </c>
      <c r="AG14" s="121">
        <f t="shared" si="19"/>
        <v>5</v>
      </c>
      <c r="AH14" s="205">
        <v>2</v>
      </c>
      <c r="AI14" s="115">
        <f t="shared" si="34"/>
        <v>0.33333333333333331</v>
      </c>
      <c r="AJ14" s="205">
        <v>4</v>
      </c>
      <c r="AK14" s="115">
        <f t="shared" si="35"/>
        <v>0.66666666666666663</v>
      </c>
      <c r="AL14" s="121">
        <f t="shared" si="21"/>
        <v>6</v>
      </c>
      <c r="AM14" s="67">
        <v>2</v>
      </c>
      <c r="AN14" s="115">
        <f t="shared" si="44"/>
        <v>0.66666666666666663</v>
      </c>
      <c r="AO14" s="68">
        <v>1</v>
      </c>
      <c r="AP14" s="115">
        <f t="shared" si="40"/>
        <v>0.33333333333333331</v>
      </c>
      <c r="AQ14" s="121">
        <f t="shared" si="15"/>
        <v>3</v>
      </c>
      <c r="AR14" s="205"/>
      <c r="AS14" s="115">
        <f t="shared" si="23"/>
        <v>0</v>
      </c>
      <c r="AT14" s="209"/>
      <c r="AU14" s="115">
        <f t="shared" si="36"/>
        <v>0</v>
      </c>
      <c r="AV14" s="121">
        <f t="shared" si="24"/>
        <v>0</v>
      </c>
      <c r="AW14" s="67"/>
      <c r="AX14" s="115">
        <f t="shared" si="41"/>
        <v>0</v>
      </c>
      <c r="AY14" s="68"/>
      <c r="AZ14" s="115">
        <f t="shared" si="37"/>
        <v>0</v>
      </c>
      <c r="BA14" s="121">
        <f t="shared" si="16"/>
        <v>0</v>
      </c>
      <c r="BB14" s="205"/>
      <c r="BC14" s="115">
        <f t="shared" si="26"/>
        <v>0</v>
      </c>
      <c r="BD14" s="209"/>
      <c r="BE14" s="115">
        <f t="shared" si="38"/>
        <v>0</v>
      </c>
      <c r="BF14" s="121">
        <f t="shared" si="17"/>
        <v>0</v>
      </c>
      <c r="BG14" s="67"/>
      <c r="BH14" s="115">
        <f t="shared" si="42"/>
        <v>0</v>
      </c>
      <c r="BI14" s="68"/>
      <c r="BJ14" s="115">
        <f t="shared" si="43"/>
        <v>0</v>
      </c>
      <c r="BK14" s="121">
        <f t="shared" si="27"/>
        <v>0</v>
      </c>
      <c r="BL14" s="205"/>
      <c r="BM14" s="115">
        <f t="shared" si="28"/>
        <v>0</v>
      </c>
      <c r="BN14" s="209"/>
      <c r="BO14" s="115">
        <f t="shared" si="29"/>
        <v>0</v>
      </c>
      <c r="BP14" s="121">
        <f t="shared" si="39"/>
        <v>0</v>
      </c>
      <c r="BQ14" s="73">
        <f t="shared" si="30"/>
        <v>-3</v>
      </c>
      <c r="BR14" s="178">
        <f t="shared" si="31"/>
        <v>-2</v>
      </c>
    </row>
    <row r="15" spans="1:71" x14ac:dyDescent="0.25">
      <c r="A15" s="36"/>
      <c r="B15" s="160" t="s">
        <v>209</v>
      </c>
      <c r="C15" s="39" t="s">
        <v>30</v>
      </c>
      <c r="D15" s="205">
        <v>0</v>
      </c>
      <c r="E15" s="115">
        <f t="shared" si="0"/>
        <v>0</v>
      </c>
      <c r="F15" s="209">
        <v>0</v>
      </c>
      <c r="G15" s="115">
        <f t="shared" si="1"/>
        <v>0</v>
      </c>
      <c r="H15" s="213">
        <f t="shared" si="2"/>
        <v>0</v>
      </c>
      <c r="I15" s="66">
        <v>0</v>
      </c>
      <c r="J15" s="115">
        <f t="shared" si="3"/>
        <v>0</v>
      </c>
      <c r="K15" s="117">
        <v>0</v>
      </c>
      <c r="L15" s="154">
        <f t="shared" si="4"/>
        <v>0</v>
      </c>
      <c r="M15" s="121">
        <f t="shared" si="5"/>
        <v>0</v>
      </c>
      <c r="N15" s="205">
        <v>0</v>
      </c>
      <c r="O15" s="115">
        <f t="shared" si="6"/>
        <v>0</v>
      </c>
      <c r="P15" s="209">
        <v>0</v>
      </c>
      <c r="Q15" s="154">
        <f t="shared" si="7"/>
        <v>0</v>
      </c>
      <c r="R15" s="213">
        <f t="shared" si="8"/>
        <v>0</v>
      </c>
      <c r="S15" s="116">
        <v>0</v>
      </c>
      <c r="T15" s="115">
        <f t="shared" si="9"/>
        <v>0</v>
      </c>
      <c r="U15" s="117">
        <v>0</v>
      </c>
      <c r="V15" s="154">
        <f t="shared" si="10"/>
        <v>0</v>
      </c>
      <c r="W15" s="121">
        <f t="shared" si="11"/>
        <v>0</v>
      </c>
      <c r="X15" s="205">
        <v>0</v>
      </c>
      <c r="Y15" s="115">
        <f t="shared" si="12"/>
        <v>0</v>
      </c>
      <c r="Z15" s="209">
        <v>0</v>
      </c>
      <c r="AA15" s="154">
        <f t="shared" si="13"/>
        <v>0</v>
      </c>
      <c r="AB15" s="121">
        <f t="shared" si="14"/>
        <v>0</v>
      </c>
      <c r="AC15" s="66">
        <v>0</v>
      </c>
      <c r="AD15" s="115">
        <f t="shared" si="32"/>
        <v>0</v>
      </c>
      <c r="AE15" s="65">
        <v>0</v>
      </c>
      <c r="AF15" s="154">
        <f t="shared" si="33"/>
        <v>0</v>
      </c>
      <c r="AG15" s="121">
        <f t="shared" si="19"/>
        <v>0</v>
      </c>
      <c r="AH15" s="205">
        <v>0</v>
      </c>
      <c r="AI15" s="115">
        <f t="shared" si="34"/>
        <v>0</v>
      </c>
      <c r="AJ15" s="205">
        <v>0</v>
      </c>
      <c r="AK15" s="115">
        <f t="shared" si="35"/>
        <v>0</v>
      </c>
      <c r="AL15" s="121">
        <f t="shared" si="21"/>
        <v>0</v>
      </c>
      <c r="AM15" s="66">
        <v>0</v>
      </c>
      <c r="AN15" s="115">
        <f t="shared" si="44"/>
        <v>0</v>
      </c>
      <c r="AO15" s="65">
        <v>0</v>
      </c>
      <c r="AP15" s="115">
        <f t="shared" si="40"/>
        <v>0</v>
      </c>
      <c r="AQ15" s="121">
        <f t="shared" si="15"/>
        <v>0</v>
      </c>
      <c r="AR15" s="205"/>
      <c r="AS15" s="115">
        <f t="shared" si="23"/>
        <v>0</v>
      </c>
      <c r="AT15" s="209"/>
      <c r="AU15" s="115">
        <f t="shared" si="36"/>
        <v>0</v>
      </c>
      <c r="AV15" s="121">
        <f t="shared" si="24"/>
        <v>0</v>
      </c>
      <c r="AW15" s="66"/>
      <c r="AX15" s="115">
        <f t="shared" si="41"/>
        <v>0</v>
      </c>
      <c r="AY15" s="65"/>
      <c r="AZ15" s="115">
        <f t="shared" si="37"/>
        <v>0</v>
      </c>
      <c r="BA15" s="121">
        <f t="shared" si="16"/>
        <v>0</v>
      </c>
      <c r="BB15" s="205"/>
      <c r="BC15" s="115">
        <f t="shared" si="26"/>
        <v>0</v>
      </c>
      <c r="BD15" s="209"/>
      <c r="BE15" s="115">
        <f t="shared" si="38"/>
        <v>0</v>
      </c>
      <c r="BF15" s="121">
        <f t="shared" si="17"/>
        <v>0</v>
      </c>
      <c r="BG15" s="66"/>
      <c r="BH15" s="115">
        <f t="shared" si="42"/>
        <v>0</v>
      </c>
      <c r="BI15" s="65"/>
      <c r="BJ15" s="115">
        <f t="shared" si="43"/>
        <v>0</v>
      </c>
      <c r="BK15" s="121">
        <f t="shared" si="27"/>
        <v>0</v>
      </c>
      <c r="BL15" s="205"/>
      <c r="BM15" s="115">
        <f t="shared" si="28"/>
        <v>0</v>
      </c>
      <c r="BN15" s="209"/>
      <c r="BO15" s="115">
        <f t="shared" si="29"/>
        <v>0</v>
      </c>
      <c r="BP15" s="121">
        <f t="shared" si="39"/>
        <v>0</v>
      </c>
      <c r="BQ15" s="73">
        <f t="shared" si="30"/>
        <v>0</v>
      </c>
      <c r="BR15" s="178">
        <f t="shared" si="31"/>
        <v>0</v>
      </c>
    </row>
    <row r="16" spans="1:71" s="45" customFormat="1" x14ac:dyDescent="0.25">
      <c r="A16" s="36"/>
      <c r="B16" s="160" t="s">
        <v>215</v>
      </c>
      <c r="C16" s="39" t="s">
        <v>30</v>
      </c>
      <c r="D16" s="205">
        <v>0</v>
      </c>
      <c r="E16" s="115">
        <f t="shared" si="0"/>
        <v>0</v>
      </c>
      <c r="F16" s="209">
        <v>0</v>
      </c>
      <c r="G16" s="115">
        <f t="shared" si="1"/>
        <v>0</v>
      </c>
      <c r="H16" s="213">
        <f t="shared" si="2"/>
        <v>0</v>
      </c>
      <c r="I16" s="66">
        <v>0</v>
      </c>
      <c r="J16" s="115">
        <f t="shared" si="3"/>
        <v>0</v>
      </c>
      <c r="K16" s="117">
        <v>0</v>
      </c>
      <c r="L16" s="154">
        <f t="shared" si="4"/>
        <v>0</v>
      </c>
      <c r="M16" s="121">
        <f t="shared" si="5"/>
        <v>0</v>
      </c>
      <c r="N16" s="205">
        <v>0</v>
      </c>
      <c r="O16" s="115">
        <f t="shared" si="6"/>
        <v>0</v>
      </c>
      <c r="P16" s="209">
        <v>0</v>
      </c>
      <c r="Q16" s="154">
        <f t="shared" si="7"/>
        <v>0</v>
      </c>
      <c r="R16" s="213">
        <f t="shared" si="8"/>
        <v>0</v>
      </c>
      <c r="S16" s="116">
        <v>0</v>
      </c>
      <c r="T16" s="115">
        <f t="shared" si="9"/>
        <v>0</v>
      </c>
      <c r="U16" s="117">
        <v>0</v>
      </c>
      <c r="V16" s="154">
        <f t="shared" si="10"/>
        <v>0</v>
      </c>
      <c r="W16" s="121">
        <f t="shared" si="11"/>
        <v>0</v>
      </c>
      <c r="X16" s="205">
        <v>0</v>
      </c>
      <c r="Y16" s="115">
        <f t="shared" si="12"/>
        <v>0</v>
      </c>
      <c r="Z16" s="209">
        <v>0</v>
      </c>
      <c r="AA16" s="154">
        <f t="shared" si="13"/>
        <v>0</v>
      </c>
      <c r="AB16" s="121">
        <f t="shared" si="14"/>
        <v>0</v>
      </c>
      <c r="AC16" s="67">
        <v>0</v>
      </c>
      <c r="AD16" s="115">
        <f t="shared" si="32"/>
        <v>0</v>
      </c>
      <c r="AE16" s="68">
        <v>0</v>
      </c>
      <c r="AF16" s="154">
        <f t="shared" si="33"/>
        <v>0</v>
      </c>
      <c r="AG16" s="121">
        <f t="shared" si="19"/>
        <v>0</v>
      </c>
      <c r="AH16" s="205">
        <v>0</v>
      </c>
      <c r="AI16" s="115">
        <f t="shared" si="34"/>
        <v>0</v>
      </c>
      <c r="AJ16" s="205">
        <v>0</v>
      </c>
      <c r="AK16" s="115">
        <f t="shared" si="35"/>
        <v>0</v>
      </c>
      <c r="AL16" s="121">
        <f t="shared" si="21"/>
        <v>0</v>
      </c>
      <c r="AM16" s="67">
        <v>0</v>
      </c>
      <c r="AN16" s="115">
        <f t="shared" si="44"/>
        <v>0</v>
      </c>
      <c r="AO16" s="68">
        <v>0</v>
      </c>
      <c r="AP16" s="115">
        <f t="shared" si="40"/>
        <v>0</v>
      </c>
      <c r="AQ16" s="121">
        <f t="shared" si="15"/>
        <v>0</v>
      </c>
      <c r="AR16" s="205"/>
      <c r="AS16" s="115">
        <f t="shared" si="23"/>
        <v>0</v>
      </c>
      <c r="AT16" s="209"/>
      <c r="AU16" s="115">
        <f t="shared" si="36"/>
        <v>0</v>
      </c>
      <c r="AV16" s="121">
        <f t="shared" si="24"/>
        <v>0</v>
      </c>
      <c r="AW16" s="67"/>
      <c r="AX16" s="115">
        <f t="shared" si="41"/>
        <v>0</v>
      </c>
      <c r="AY16" s="68"/>
      <c r="AZ16" s="115">
        <f t="shared" si="37"/>
        <v>0</v>
      </c>
      <c r="BA16" s="121">
        <f t="shared" si="16"/>
        <v>0</v>
      </c>
      <c r="BB16" s="205"/>
      <c r="BC16" s="115">
        <f t="shared" si="26"/>
        <v>0</v>
      </c>
      <c r="BD16" s="209"/>
      <c r="BE16" s="115">
        <f t="shared" si="38"/>
        <v>0</v>
      </c>
      <c r="BF16" s="121">
        <f t="shared" si="17"/>
        <v>0</v>
      </c>
      <c r="BG16" s="67"/>
      <c r="BH16" s="115">
        <f t="shared" si="42"/>
        <v>0</v>
      </c>
      <c r="BI16" s="68"/>
      <c r="BJ16" s="115">
        <f t="shared" si="43"/>
        <v>0</v>
      </c>
      <c r="BK16" s="121">
        <f t="shared" si="27"/>
        <v>0</v>
      </c>
      <c r="BL16" s="205"/>
      <c r="BM16" s="115">
        <f t="shared" si="28"/>
        <v>0</v>
      </c>
      <c r="BN16" s="209"/>
      <c r="BO16" s="115">
        <f t="shared" si="29"/>
        <v>0</v>
      </c>
      <c r="BP16" s="121">
        <f t="shared" si="39"/>
        <v>0</v>
      </c>
      <c r="BQ16" s="73">
        <f t="shared" si="30"/>
        <v>0</v>
      </c>
      <c r="BR16" s="178">
        <f t="shared" si="31"/>
        <v>0</v>
      </c>
    </row>
    <row r="17" spans="1:70" x14ac:dyDescent="0.25">
      <c r="A17" s="44" t="s">
        <v>113</v>
      </c>
      <c r="B17" s="159" t="s">
        <v>160</v>
      </c>
      <c r="C17" s="38" t="s">
        <v>30</v>
      </c>
      <c r="D17" s="205">
        <v>0</v>
      </c>
      <c r="E17" s="115">
        <f t="shared" si="0"/>
        <v>0</v>
      </c>
      <c r="F17" s="209">
        <v>0</v>
      </c>
      <c r="G17" s="115">
        <f t="shared" si="1"/>
        <v>0</v>
      </c>
      <c r="H17" s="213">
        <f t="shared" si="2"/>
        <v>0</v>
      </c>
      <c r="I17" s="66">
        <v>0</v>
      </c>
      <c r="J17" s="115">
        <f t="shared" si="3"/>
        <v>0</v>
      </c>
      <c r="K17" s="68">
        <v>0</v>
      </c>
      <c r="L17" s="154">
        <f t="shared" si="4"/>
        <v>0</v>
      </c>
      <c r="M17" s="121">
        <f t="shared" si="5"/>
        <v>0</v>
      </c>
      <c r="N17" s="205">
        <v>0</v>
      </c>
      <c r="O17" s="115">
        <f t="shared" si="6"/>
        <v>0</v>
      </c>
      <c r="P17" s="209">
        <v>0</v>
      </c>
      <c r="Q17" s="154">
        <f t="shared" si="7"/>
        <v>0</v>
      </c>
      <c r="R17" s="213">
        <f t="shared" si="8"/>
        <v>0</v>
      </c>
      <c r="S17" s="67">
        <v>0</v>
      </c>
      <c r="T17" s="115">
        <f t="shared" si="9"/>
        <v>0</v>
      </c>
      <c r="U17" s="68">
        <v>0</v>
      </c>
      <c r="V17" s="154">
        <f t="shared" si="10"/>
        <v>0</v>
      </c>
      <c r="W17" s="121">
        <f t="shared" si="11"/>
        <v>0</v>
      </c>
      <c r="X17" s="205">
        <v>0</v>
      </c>
      <c r="Y17" s="115">
        <f t="shared" si="12"/>
        <v>0</v>
      </c>
      <c r="Z17" s="209">
        <v>0</v>
      </c>
      <c r="AA17" s="154">
        <f t="shared" si="13"/>
        <v>0</v>
      </c>
      <c r="AB17" s="121">
        <f t="shared" si="14"/>
        <v>0</v>
      </c>
      <c r="AC17" s="66">
        <v>0</v>
      </c>
      <c r="AD17" s="115">
        <f t="shared" si="32"/>
        <v>0</v>
      </c>
      <c r="AE17" s="65">
        <v>0</v>
      </c>
      <c r="AF17" s="154">
        <f t="shared" si="33"/>
        <v>0</v>
      </c>
      <c r="AG17" s="121">
        <f t="shared" si="19"/>
        <v>0</v>
      </c>
      <c r="AH17" s="205">
        <v>0</v>
      </c>
      <c r="AI17" s="115">
        <f t="shared" si="34"/>
        <v>0</v>
      </c>
      <c r="AJ17" s="205">
        <v>0</v>
      </c>
      <c r="AK17" s="115">
        <f t="shared" si="35"/>
        <v>0</v>
      </c>
      <c r="AL17" s="121">
        <f t="shared" si="21"/>
        <v>0</v>
      </c>
      <c r="AM17" s="66">
        <v>0</v>
      </c>
      <c r="AN17" s="115">
        <f t="shared" si="44"/>
        <v>0</v>
      </c>
      <c r="AO17" s="65">
        <v>0</v>
      </c>
      <c r="AP17" s="115">
        <f>IF(AQ17=0,0,AO17/AQ17)</f>
        <v>0</v>
      </c>
      <c r="AQ17" s="121">
        <f t="shared" si="15"/>
        <v>0</v>
      </c>
      <c r="AR17" s="205"/>
      <c r="AS17" s="115">
        <f t="shared" si="23"/>
        <v>0</v>
      </c>
      <c r="AT17" s="209"/>
      <c r="AU17" s="115">
        <f t="shared" si="36"/>
        <v>0</v>
      </c>
      <c r="AV17" s="121">
        <f t="shared" si="24"/>
        <v>0</v>
      </c>
      <c r="AW17" s="66"/>
      <c r="AX17" s="115">
        <f t="shared" si="41"/>
        <v>0</v>
      </c>
      <c r="AY17" s="65"/>
      <c r="AZ17" s="115">
        <f t="shared" si="37"/>
        <v>0</v>
      </c>
      <c r="BA17" s="121">
        <f t="shared" si="16"/>
        <v>0</v>
      </c>
      <c r="BB17" s="205"/>
      <c r="BC17" s="115">
        <f t="shared" si="26"/>
        <v>0</v>
      </c>
      <c r="BD17" s="209"/>
      <c r="BE17" s="115">
        <f t="shared" si="38"/>
        <v>0</v>
      </c>
      <c r="BF17" s="121">
        <f t="shared" si="17"/>
        <v>0</v>
      </c>
      <c r="BG17" s="66"/>
      <c r="BH17" s="115">
        <f t="shared" si="42"/>
        <v>0</v>
      </c>
      <c r="BI17" s="65"/>
      <c r="BJ17" s="115">
        <f t="shared" si="43"/>
        <v>0</v>
      </c>
      <c r="BK17" s="121">
        <f t="shared" si="27"/>
        <v>0</v>
      </c>
      <c r="BL17" s="205"/>
      <c r="BM17" s="115">
        <f t="shared" si="28"/>
        <v>0</v>
      </c>
      <c r="BN17" s="209"/>
      <c r="BO17" s="115">
        <f t="shared" si="29"/>
        <v>0</v>
      </c>
      <c r="BP17" s="121">
        <f t="shared" si="39"/>
        <v>0</v>
      </c>
      <c r="BQ17" s="73">
        <f t="shared" si="30"/>
        <v>0</v>
      </c>
      <c r="BR17" s="178">
        <f t="shared" si="31"/>
        <v>0</v>
      </c>
    </row>
    <row r="18" spans="1:70" x14ac:dyDescent="0.25">
      <c r="A18" s="36" t="s">
        <v>97</v>
      </c>
      <c r="B18" s="159" t="s">
        <v>161</v>
      </c>
      <c r="C18" s="38" t="s">
        <v>30</v>
      </c>
      <c r="D18" s="205">
        <v>0</v>
      </c>
      <c r="E18" s="115">
        <f t="shared" si="0"/>
        <v>0</v>
      </c>
      <c r="F18" s="209">
        <v>0</v>
      </c>
      <c r="G18" s="115">
        <f t="shared" si="1"/>
        <v>0</v>
      </c>
      <c r="H18" s="213">
        <f t="shared" si="2"/>
        <v>0</v>
      </c>
      <c r="I18" s="66">
        <v>0</v>
      </c>
      <c r="J18" s="115">
        <f t="shared" si="3"/>
        <v>0</v>
      </c>
      <c r="K18" s="65">
        <v>0</v>
      </c>
      <c r="L18" s="154">
        <f t="shared" si="4"/>
        <v>0</v>
      </c>
      <c r="M18" s="121">
        <f t="shared" si="5"/>
        <v>0</v>
      </c>
      <c r="N18" s="205">
        <v>0</v>
      </c>
      <c r="O18" s="115">
        <f t="shared" si="6"/>
        <v>0</v>
      </c>
      <c r="P18" s="209">
        <v>0</v>
      </c>
      <c r="Q18" s="154">
        <f t="shared" si="7"/>
        <v>0</v>
      </c>
      <c r="R18" s="213">
        <f t="shared" si="8"/>
        <v>0</v>
      </c>
      <c r="S18" s="66">
        <v>0</v>
      </c>
      <c r="T18" s="115">
        <f t="shared" si="9"/>
        <v>0</v>
      </c>
      <c r="U18" s="65">
        <v>0</v>
      </c>
      <c r="V18" s="154">
        <f t="shared" si="10"/>
        <v>0</v>
      </c>
      <c r="W18" s="121">
        <f t="shared" si="11"/>
        <v>0</v>
      </c>
      <c r="X18" s="205">
        <v>0</v>
      </c>
      <c r="Y18" s="115">
        <f t="shared" si="12"/>
        <v>0</v>
      </c>
      <c r="Z18" s="209">
        <v>0</v>
      </c>
      <c r="AA18" s="154">
        <f t="shared" si="13"/>
        <v>0</v>
      </c>
      <c r="AB18" s="121">
        <f t="shared" si="14"/>
        <v>0</v>
      </c>
      <c r="AC18" s="66">
        <v>0</v>
      </c>
      <c r="AD18" s="115">
        <f t="shared" si="32"/>
        <v>0</v>
      </c>
      <c r="AE18" s="65">
        <v>0</v>
      </c>
      <c r="AF18" s="154">
        <f t="shared" si="33"/>
        <v>0</v>
      </c>
      <c r="AG18" s="121">
        <f t="shared" si="19"/>
        <v>0</v>
      </c>
      <c r="AH18" s="205">
        <v>0</v>
      </c>
      <c r="AI18" s="115">
        <f t="shared" si="34"/>
        <v>0</v>
      </c>
      <c r="AJ18" s="205">
        <v>0</v>
      </c>
      <c r="AK18" s="115">
        <f t="shared" si="35"/>
        <v>0</v>
      </c>
      <c r="AL18" s="121">
        <f t="shared" si="21"/>
        <v>0</v>
      </c>
      <c r="AM18" s="66">
        <v>0</v>
      </c>
      <c r="AN18" s="115">
        <f t="shared" si="44"/>
        <v>0</v>
      </c>
      <c r="AO18" s="65">
        <v>0</v>
      </c>
      <c r="AP18" s="115">
        <f t="shared" si="40"/>
        <v>0</v>
      </c>
      <c r="AQ18" s="121">
        <f t="shared" si="15"/>
        <v>0</v>
      </c>
      <c r="AR18" s="205"/>
      <c r="AS18" s="115">
        <f t="shared" si="23"/>
        <v>0</v>
      </c>
      <c r="AT18" s="209"/>
      <c r="AU18" s="115">
        <f t="shared" si="36"/>
        <v>0</v>
      </c>
      <c r="AV18" s="121">
        <f t="shared" si="24"/>
        <v>0</v>
      </c>
      <c r="AW18" s="66"/>
      <c r="AX18" s="115">
        <f t="shared" si="41"/>
        <v>0</v>
      </c>
      <c r="AY18" s="65"/>
      <c r="AZ18" s="115">
        <f t="shared" si="37"/>
        <v>0</v>
      </c>
      <c r="BA18" s="121">
        <f t="shared" si="16"/>
        <v>0</v>
      </c>
      <c r="BB18" s="205"/>
      <c r="BC18" s="115">
        <f t="shared" si="26"/>
        <v>0</v>
      </c>
      <c r="BD18" s="209"/>
      <c r="BE18" s="115">
        <f t="shared" si="38"/>
        <v>0</v>
      </c>
      <c r="BF18" s="121">
        <f t="shared" si="17"/>
        <v>0</v>
      </c>
      <c r="BG18" s="66"/>
      <c r="BH18" s="115">
        <f t="shared" si="42"/>
        <v>0</v>
      </c>
      <c r="BI18" s="65"/>
      <c r="BJ18" s="115">
        <f t="shared" si="43"/>
        <v>0</v>
      </c>
      <c r="BK18" s="121">
        <f t="shared" si="27"/>
        <v>0</v>
      </c>
      <c r="BL18" s="205"/>
      <c r="BM18" s="115">
        <f t="shared" si="28"/>
        <v>0</v>
      </c>
      <c r="BN18" s="209"/>
      <c r="BO18" s="115">
        <f t="shared" si="29"/>
        <v>0</v>
      </c>
      <c r="BP18" s="121">
        <f t="shared" si="39"/>
        <v>0</v>
      </c>
      <c r="BQ18" s="73">
        <f t="shared" si="30"/>
        <v>0</v>
      </c>
      <c r="BR18" s="178">
        <f t="shared" si="31"/>
        <v>0</v>
      </c>
    </row>
    <row r="19" spans="1:70" x14ac:dyDescent="0.25">
      <c r="A19" s="46" t="s">
        <v>114</v>
      </c>
      <c r="B19" s="159" t="s">
        <v>161</v>
      </c>
      <c r="C19" s="39" t="s">
        <v>107</v>
      </c>
      <c r="D19" s="205">
        <v>0</v>
      </c>
      <c r="E19" s="115">
        <f t="shared" si="0"/>
        <v>0</v>
      </c>
      <c r="F19" s="209">
        <v>0</v>
      </c>
      <c r="G19" s="115">
        <f t="shared" si="1"/>
        <v>0</v>
      </c>
      <c r="H19" s="213">
        <f t="shared" si="2"/>
        <v>0</v>
      </c>
      <c r="I19" s="66">
        <v>0</v>
      </c>
      <c r="J19" s="115">
        <f t="shared" si="3"/>
        <v>0</v>
      </c>
      <c r="K19" s="68">
        <v>0</v>
      </c>
      <c r="L19" s="154">
        <f t="shared" si="4"/>
        <v>0</v>
      </c>
      <c r="M19" s="121">
        <f t="shared" si="5"/>
        <v>0</v>
      </c>
      <c r="N19" s="205">
        <v>0</v>
      </c>
      <c r="O19" s="115">
        <f t="shared" si="6"/>
        <v>0</v>
      </c>
      <c r="P19" s="209">
        <v>0</v>
      </c>
      <c r="Q19" s="154">
        <f t="shared" si="7"/>
        <v>0</v>
      </c>
      <c r="R19" s="213">
        <f t="shared" si="8"/>
        <v>0</v>
      </c>
      <c r="S19" s="67">
        <v>0</v>
      </c>
      <c r="T19" s="115">
        <f t="shared" si="9"/>
        <v>0</v>
      </c>
      <c r="U19" s="68">
        <v>0</v>
      </c>
      <c r="V19" s="154">
        <f t="shared" si="10"/>
        <v>0</v>
      </c>
      <c r="W19" s="121">
        <f t="shared" si="11"/>
        <v>0</v>
      </c>
      <c r="X19" s="205">
        <v>0</v>
      </c>
      <c r="Y19" s="115">
        <f t="shared" si="12"/>
        <v>0</v>
      </c>
      <c r="Z19" s="209">
        <v>0</v>
      </c>
      <c r="AA19" s="154">
        <f t="shared" si="13"/>
        <v>0</v>
      </c>
      <c r="AB19" s="121">
        <f t="shared" si="14"/>
        <v>0</v>
      </c>
      <c r="AC19" s="66">
        <v>0</v>
      </c>
      <c r="AD19" s="115">
        <f t="shared" si="32"/>
        <v>0</v>
      </c>
      <c r="AE19" s="65">
        <v>0</v>
      </c>
      <c r="AF19" s="154">
        <f t="shared" si="33"/>
        <v>0</v>
      </c>
      <c r="AG19" s="121">
        <f t="shared" si="19"/>
        <v>0</v>
      </c>
      <c r="AH19" s="205">
        <v>0</v>
      </c>
      <c r="AI19" s="115">
        <f t="shared" si="34"/>
        <v>0</v>
      </c>
      <c r="AJ19" s="205">
        <v>0</v>
      </c>
      <c r="AK19" s="115">
        <f t="shared" si="35"/>
        <v>0</v>
      </c>
      <c r="AL19" s="121">
        <f t="shared" si="21"/>
        <v>0</v>
      </c>
      <c r="AM19" s="66">
        <v>0</v>
      </c>
      <c r="AN19" s="115">
        <f t="shared" si="44"/>
        <v>0</v>
      </c>
      <c r="AO19" s="65">
        <v>0</v>
      </c>
      <c r="AP19" s="115">
        <f t="shared" si="40"/>
        <v>0</v>
      </c>
      <c r="AQ19" s="121">
        <f t="shared" si="15"/>
        <v>0</v>
      </c>
      <c r="AR19" s="205"/>
      <c r="AS19" s="115">
        <f t="shared" si="23"/>
        <v>0</v>
      </c>
      <c r="AT19" s="209"/>
      <c r="AU19" s="115">
        <f t="shared" si="36"/>
        <v>0</v>
      </c>
      <c r="AV19" s="121">
        <f t="shared" si="24"/>
        <v>0</v>
      </c>
      <c r="AW19" s="66"/>
      <c r="AX19" s="115">
        <f t="shared" si="41"/>
        <v>0</v>
      </c>
      <c r="AY19" s="65"/>
      <c r="AZ19" s="115">
        <f t="shared" si="37"/>
        <v>0</v>
      </c>
      <c r="BA19" s="121">
        <f t="shared" si="16"/>
        <v>0</v>
      </c>
      <c r="BB19" s="205"/>
      <c r="BC19" s="115">
        <f t="shared" si="26"/>
        <v>0</v>
      </c>
      <c r="BD19" s="209"/>
      <c r="BE19" s="115">
        <f t="shared" si="38"/>
        <v>0</v>
      </c>
      <c r="BF19" s="121">
        <f t="shared" si="17"/>
        <v>0</v>
      </c>
      <c r="BG19" s="66"/>
      <c r="BH19" s="115">
        <f t="shared" si="42"/>
        <v>0</v>
      </c>
      <c r="BI19" s="65"/>
      <c r="BJ19" s="115">
        <f t="shared" si="43"/>
        <v>0</v>
      </c>
      <c r="BK19" s="121">
        <f t="shared" si="27"/>
        <v>0</v>
      </c>
      <c r="BL19" s="205"/>
      <c r="BM19" s="115">
        <f t="shared" si="28"/>
        <v>0</v>
      </c>
      <c r="BN19" s="209"/>
      <c r="BO19" s="115">
        <f t="shared" si="29"/>
        <v>0</v>
      </c>
      <c r="BP19" s="121">
        <f t="shared" si="39"/>
        <v>0</v>
      </c>
      <c r="BQ19" s="73">
        <f t="shared" si="30"/>
        <v>0</v>
      </c>
      <c r="BR19" s="178">
        <f t="shared" si="31"/>
        <v>0</v>
      </c>
    </row>
    <row r="20" spans="1:70" x14ac:dyDescent="0.25">
      <c r="A20" s="36" t="s">
        <v>98</v>
      </c>
      <c r="B20" s="160" t="s">
        <v>265</v>
      </c>
      <c r="C20" s="39" t="s">
        <v>30</v>
      </c>
      <c r="D20" s="205">
        <v>0</v>
      </c>
      <c r="E20" s="115">
        <f t="shared" si="0"/>
        <v>0</v>
      </c>
      <c r="F20" s="209">
        <v>0</v>
      </c>
      <c r="G20" s="115">
        <f t="shared" si="1"/>
        <v>0</v>
      </c>
      <c r="H20" s="213">
        <f t="shared" si="2"/>
        <v>0</v>
      </c>
      <c r="I20" s="66">
        <v>0</v>
      </c>
      <c r="J20" s="115">
        <f t="shared" si="3"/>
        <v>0</v>
      </c>
      <c r="K20" s="65">
        <v>0</v>
      </c>
      <c r="L20" s="154">
        <f t="shared" si="4"/>
        <v>0</v>
      </c>
      <c r="M20" s="121">
        <f t="shared" si="5"/>
        <v>0</v>
      </c>
      <c r="N20" s="205">
        <v>0</v>
      </c>
      <c r="O20" s="115">
        <f t="shared" si="6"/>
        <v>0</v>
      </c>
      <c r="P20" s="209">
        <v>0</v>
      </c>
      <c r="Q20" s="154">
        <f t="shared" si="7"/>
        <v>0</v>
      </c>
      <c r="R20" s="213">
        <f t="shared" si="8"/>
        <v>0</v>
      </c>
      <c r="S20" s="66">
        <v>0</v>
      </c>
      <c r="T20" s="115">
        <f t="shared" si="9"/>
        <v>0</v>
      </c>
      <c r="U20" s="65">
        <v>0</v>
      </c>
      <c r="V20" s="154">
        <f t="shared" si="10"/>
        <v>0</v>
      </c>
      <c r="W20" s="121">
        <f t="shared" si="11"/>
        <v>0</v>
      </c>
      <c r="X20" s="205">
        <v>0</v>
      </c>
      <c r="Y20" s="115">
        <f t="shared" si="12"/>
        <v>0</v>
      </c>
      <c r="Z20" s="209">
        <v>0</v>
      </c>
      <c r="AA20" s="154">
        <f t="shared" si="13"/>
        <v>0</v>
      </c>
      <c r="AB20" s="121">
        <f t="shared" si="14"/>
        <v>0</v>
      </c>
      <c r="AC20" s="116">
        <v>0</v>
      </c>
      <c r="AD20" s="115">
        <f t="shared" si="32"/>
        <v>0</v>
      </c>
      <c r="AE20" s="117">
        <v>0</v>
      </c>
      <c r="AF20" s="154">
        <f t="shared" si="33"/>
        <v>0</v>
      </c>
      <c r="AG20" s="121">
        <f t="shared" si="19"/>
        <v>0</v>
      </c>
      <c r="AH20" s="205">
        <v>0</v>
      </c>
      <c r="AI20" s="115">
        <f t="shared" si="34"/>
        <v>0</v>
      </c>
      <c r="AJ20" s="205">
        <v>0</v>
      </c>
      <c r="AK20" s="115">
        <f t="shared" si="35"/>
        <v>0</v>
      </c>
      <c r="AL20" s="121">
        <f t="shared" si="21"/>
        <v>0</v>
      </c>
      <c r="AM20" s="116">
        <v>0</v>
      </c>
      <c r="AN20" s="115">
        <f t="shared" si="44"/>
        <v>0</v>
      </c>
      <c r="AO20" s="117">
        <v>0</v>
      </c>
      <c r="AP20" s="115">
        <f t="shared" si="40"/>
        <v>0</v>
      </c>
      <c r="AQ20" s="121">
        <f t="shared" si="15"/>
        <v>0</v>
      </c>
      <c r="AR20" s="205"/>
      <c r="AS20" s="115">
        <f t="shared" si="23"/>
        <v>0</v>
      </c>
      <c r="AT20" s="209"/>
      <c r="AU20" s="115">
        <f t="shared" si="36"/>
        <v>0</v>
      </c>
      <c r="AV20" s="121">
        <f t="shared" si="24"/>
        <v>0</v>
      </c>
      <c r="AW20" s="116"/>
      <c r="AX20" s="115">
        <f t="shared" si="41"/>
        <v>0</v>
      </c>
      <c r="AY20" s="117"/>
      <c r="AZ20" s="115">
        <f t="shared" si="37"/>
        <v>0</v>
      </c>
      <c r="BA20" s="121">
        <f t="shared" si="16"/>
        <v>0</v>
      </c>
      <c r="BB20" s="205"/>
      <c r="BC20" s="115">
        <f t="shared" si="26"/>
        <v>0</v>
      </c>
      <c r="BD20" s="209"/>
      <c r="BE20" s="115">
        <f t="shared" si="38"/>
        <v>0</v>
      </c>
      <c r="BF20" s="121">
        <f t="shared" si="17"/>
        <v>0</v>
      </c>
      <c r="BG20" s="116"/>
      <c r="BH20" s="115">
        <f t="shared" si="42"/>
        <v>0</v>
      </c>
      <c r="BI20" s="117"/>
      <c r="BJ20" s="115">
        <f t="shared" si="43"/>
        <v>0</v>
      </c>
      <c r="BK20" s="121">
        <f t="shared" si="27"/>
        <v>0</v>
      </c>
      <c r="BL20" s="205"/>
      <c r="BM20" s="115">
        <f t="shared" si="28"/>
        <v>0</v>
      </c>
      <c r="BN20" s="209"/>
      <c r="BO20" s="115">
        <f t="shared" si="29"/>
        <v>0</v>
      </c>
      <c r="BP20" s="121">
        <f t="shared" si="39"/>
        <v>0</v>
      </c>
      <c r="BQ20" s="73">
        <f t="shared" si="30"/>
        <v>0</v>
      </c>
      <c r="BR20" s="178">
        <f t="shared" si="31"/>
        <v>0</v>
      </c>
    </row>
    <row r="21" spans="1:70" x14ac:dyDescent="0.25">
      <c r="A21" s="36" t="s">
        <v>98</v>
      </c>
      <c r="B21" s="160" t="s">
        <v>266</v>
      </c>
      <c r="C21" s="39" t="s">
        <v>30</v>
      </c>
      <c r="D21" s="205">
        <v>1</v>
      </c>
      <c r="E21" s="115">
        <f t="shared" si="0"/>
        <v>1</v>
      </c>
      <c r="F21" s="209">
        <v>0</v>
      </c>
      <c r="G21" s="115">
        <f t="shared" si="1"/>
        <v>0</v>
      </c>
      <c r="H21" s="213">
        <f t="shared" si="2"/>
        <v>1</v>
      </c>
      <c r="I21" s="66">
        <v>1</v>
      </c>
      <c r="J21" s="115">
        <f t="shared" si="3"/>
        <v>1</v>
      </c>
      <c r="K21" s="65">
        <v>0</v>
      </c>
      <c r="L21" s="154">
        <f t="shared" si="4"/>
        <v>0</v>
      </c>
      <c r="M21" s="121">
        <f t="shared" si="5"/>
        <v>1</v>
      </c>
      <c r="N21" s="205">
        <v>1</v>
      </c>
      <c r="O21" s="115">
        <f t="shared" si="6"/>
        <v>0.5</v>
      </c>
      <c r="P21" s="209">
        <v>1</v>
      </c>
      <c r="Q21" s="154">
        <f t="shared" si="7"/>
        <v>0.5</v>
      </c>
      <c r="R21" s="213">
        <f t="shared" si="8"/>
        <v>2</v>
      </c>
      <c r="S21" s="66">
        <v>1</v>
      </c>
      <c r="T21" s="115">
        <f t="shared" si="9"/>
        <v>0.5</v>
      </c>
      <c r="U21" s="65">
        <v>1</v>
      </c>
      <c r="V21" s="154">
        <f t="shared" si="10"/>
        <v>0.5</v>
      </c>
      <c r="W21" s="121">
        <f t="shared" si="11"/>
        <v>2</v>
      </c>
      <c r="X21" s="205">
        <v>0</v>
      </c>
      <c r="Y21" s="115">
        <f t="shared" si="12"/>
        <v>0</v>
      </c>
      <c r="Z21" s="209">
        <v>2</v>
      </c>
      <c r="AA21" s="154">
        <f t="shared" si="13"/>
        <v>1</v>
      </c>
      <c r="AB21" s="121">
        <f t="shared" si="14"/>
        <v>2</v>
      </c>
      <c r="AC21" s="116">
        <v>0</v>
      </c>
      <c r="AD21" s="115">
        <f t="shared" si="32"/>
        <v>0</v>
      </c>
      <c r="AE21" s="117">
        <v>1</v>
      </c>
      <c r="AF21" s="154">
        <f t="shared" si="33"/>
        <v>1</v>
      </c>
      <c r="AG21" s="121">
        <f t="shared" si="19"/>
        <v>1</v>
      </c>
      <c r="AH21" s="205">
        <v>0</v>
      </c>
      <c r="AI21" s="115">
        <f t="shared" si="34"/>
        <v>0</v>
      </c>
      <c r="AJ21" s="205">
        <v>1</v>
      </c>
      <c r="AK21" s="115">
        <f t="shared" si="35"/>
        <v>1</v>
      </c>
      <c r="AL21" s="121">
        <f t="shared" si="21"/>
        <v>1</v>
      </c>
      <c r="AM21" s="116">
        <v>0</v>
      </c>
      <c r="AN21" s="115">
        <f t="shared" si="44"/>
        <v>0</v>
      </c>
      <c r="AO21" s="117">
        <v>1</v>
      </c>
      <c r="AP21" s="115">
        <f t="shared" si="40"/>
        <v>1</v>
      </c>
      <c r="AQ21" s="121">
        <f t="shared" si="15"/>
        <v>1</v>
      </c>
      <c r="AR21" s="205"/>
      <c r="AS21" s="115">
        <f t="shared" si="23"/>
        <v>0</v>
      </c>
      <c r="AT21" s="209"/>
      <c r="AU21" s="115">
        <f t="shared" si="36"/>
        <v>0</v>
      </c>
      <c r="AV21" s="121">
        <f t="shared" si="24"/>
        <v>0</v>
      </c>
      <c r="AW21" s="116"/>
      <c r="AX21" s="115">
        <f t="shared" si="41"/>
        <v>0</v>
      </c>
      <c r="AY21" s="117"/>
      <c r="AZ21" s="115">
        <f t="shared" si="37"/>
        <v>0</v>
      </c>
      <c r="BA21" s="121">
        <f t="shared" si="16"/>
        <v>0</v>
      </c>
      <c r="BB21" s="205"/>
      <c r="BC21" s="115">
        <f t="shared" si="26"/>
        <v>0</v>
      </c>
      <c r="BD21" s="209"/>
      <c r="BE21" s="115">
        <f t="shared" si="38"/>
        <v>0</v>
      </c>
      <c r="BF21" s="121">
        <f t="shared" si="17"/>
        <v>0</v>
      </c>
      <c r="BG21" s="116"/>
      <c r="BH21" s="115">
        <f t="shared" si="42"/>
        <v>0</v>
      </c>
      <c r="BI21" s="117"/>
      <c r="BJ21" s="115">
        <f t="shared" si="43"/>
        <v>0</v>
      </c>
      <c r="BK21" s="121">
        <f t="shared" si="27"/>
        <v>0</v>
      </c>
      <c r="BL21" s="205"/>
      <c r="BM21" s="115">
        <f t="shared" si="28"/>
        <v>0</v>
      </c>
      <c r="BN21" s="209"/>
      <c r="BO21" s="115">
        <f t="shared" si="29"/>
        <v>0</v>
      </c>
      <c r="BP21" s="121">
        <f t="shared" si="39"/>
        <v>0</v>
      </c>
      <c r="BQ21" s="73">
        <f t="shared" si="30"/>
        <v>0</v>
      </c>
      <c r="BR21" s="178">
        <f t="shared" si="31"/>
        <v>0</v>
      </c>
    </row>
    <row r="22" spans="1:70" s="70" customFormat="1" x14ac:dyDescent="0.25">
      <c r="A22" s="36" t="s">
        <v>126</v>
      </c>
      <c r="B22" s="160" t="s">
        <v>266</v>
      </c>
      <c r="C22" s="39" t="s">
        <v>107</v>
      </c>
      <c r="D22" s="205">
        <v>0</v>
      </c>
      <c r="E22" s="115">
        <f t="shared" si="0"/>
        <v>0</v>
      </c>
      <c r="F22" s="209">
        <v>0</v>
      </c>
      <c r="G22" s="115">
        <f t="shared" si="1"/>
        <v>0</v>
      </c>
      <c r="H22" s="213">
        <f t="shared" si="2"/>
        <v>0</v>
      </c>
      <c r="I22" s="66">
        <v>0</v>
      </c>
      <c r="J22" s="115">
        <f t="shared" si="3"/>
        <v>0</v>
      </c>
      <c r="K22" s="65">
        <v>0</v>
      </c>
      <c r="L22" s="154">
        <f t="shared" si="4"/>
        <v>0</v>
      </c>
      <c r="M22" s="121">
        <f t="shared" si="5"/>
        <v>0</v>
      </c>
      <c r="N22" s="205">
        <v>0</v>
      </c>
      <c r="O22" s="115">
        <f t="shared" si="6"/>
        <v>0</v>
      </c>
      <c r="P22" s="209">
        <v>0</v>
      </c>
      <c r="Q22" s="154">
        <f t="shared" si="7"/>
        <v>0</v>
      </c>
      <c r="R22" s="213">
        <f t="shared" si="8"/>
        <v>0</v>
      </c>
      <c r="S22" s="66">
        <v>0</v>
      </c>
      <c r="T22" s="115">
        <f t="shared" si="9"/>
        <v>0</v>
      </c>
      <c r="U22" s="65">
        <v>0</v>
      </c>
      <c r="V22" s="154">
        <f t="shared" si="10"/>
        <v>0</v>
      </c>
      <c r="W22" s="121">
        <f t="shared" si="11"/>
        <v>0</v>
      </c>
      <c r="X22" s="205">
        <v>0</v>
      </c>
      <c r="Y22" s="115">
        <f t="shared" si="12"/>
        <v>0</v>
      </c>
      <c r="Z22" s="209">
        <v>0</v>
      </c>
      <c r="AA22" s="154">
        <f t="shared" si="13"/>
        <v>0</v>
      </c>
      <c r="AB22" s="121">
        <f t="shared" si="14"/>
        <v>0</v>
      </c>
      <c r="AC22" s="116">
        <v>0</v>
      </c>
      <c r="AD22" s="115">
        <f t="shared" si="32"/>
        <v>0</v>
      </c>
      <c r="AE22" s="117">
        <v>0</v>
      </c>
      <c r="AF22" s="154">
        <f t="shared" si="33"/>
        <v>0</v>
      </c>
      <c r="AG22" s="121">
        <f t="shared" ref="AG22" si="58">SUM(AC22,AE22)</f>
        <v>0</v>
      </c>
      <c r="AH22" s="205">
        <v>0</v>
      </c>
      <c r="AI22" s="115">
        <f t="shared" si="34"/>
        <v>0</v>
      </c>
      <c r="AJ22" s="205">
        <v>0</v>
      </c>
      <c r="AK22" s="115">
        <f t="shared" si="35"/>
        <v>0</v>
      </c>
      <c r="AL22" s="121">
        <f t="shared" ref="AL22:AL24" si="59">SUM(AH22,AJ22)</f>
        <v>0</v>
      </c>
      <c r="AM22" s="116">
        <v>0</v>
      </c>
      <c r="AN22" s="115">
        <f t="shared" si="44"/>
        <v>0</v>
      </c>
      <c r="AO22" s="117">
        <v>0</v>
      </c>
      <c r="AP22" s="115">
        <f t="shared" si="40"/>
        <v>0</v>
      </c>
      <c r="AQ22" s="121">
        <f t="shared" si="15"/>
        <v>0</v>
      </c>
      <c r="AR22" s="205"/>
      <c r="AS22" s="115">
        <f t="shared" si="23"/>
        <v>0</v>
      </c>
      <c r="AT22" s="209"/>
      <c r="AU22" s="115">
        <f t="shared" si="36"/>
        <v>0</v>
      </c>
      <c r="AV22" s="121">
        <f t="shared" ref="AV22:AV25" si="60">SUM(AR22,AT22)</f>
        <v>0</v>
      </c>
      <c r="AW22" s="116"/>
      <c r="AX22" s="115">
        <f t="shared" si="41"/>
        <v>0</v>
      </c>
      <c r="AY22" s="117"/>
      <c r="AZ22" s="115">
        <f t="shared" si="37"/>
        <v>0</v>
      </c>
      <c r="BA22" s="121">
        <f t="shared" ref="BA22:BA25" si="61">SUM(AW22,AY22)</f>
        <v>0</v>
      </c>
      <c r="BB22" s="205"/>
      <c r="BC22" s="115">
        <f t="shared" si="26"/>
        <v>0</v>
      </c>
      <c r="BD22" s="209"/>
      <c r="BE22" s="115">
        <f t="shared" si="38"/>
        <v>0</v>
      </c>
      <c r="BF22" s="121">
        <f t="shared" ref="BF22" si="62">SUM(BB22,BD22)</f>
        <v>0</v>
      </c>
      <c r="BG22" s="116"/>
      <c r="BH22" s="115">
        <f t="shared" si="42"/>
        <v>0</v>
      </c>
      <c r="BI22" s="117"/>
      <c r="BJ22" s="115">
        <f t="shared" si="43"/>
        <v>0</v>
      </c>
      <c r="BK22" s="121">
        <f t="shared" si="27"/>
        <v>0</v>
      </c>
      <c r="BL22" s="205"/>
      <c r="BM22" s="115">
        <f t="shared" si="28"/>
        <v>0</v>
      </c>
      <c r="BN22" s="209"/>
      <c r="BO22" s="115">
        <f t="shared" si="29"/>
        <v>0</v>
      </c>
      <c r="BP22" s="121">
        <f t="shared" ref="BP22" si="63">SUM(BL22,BN22)</f>
        <v>0</v>
      </c>
      <c r="BQ22" s="73">
        <f t="shared" si="30"/>
        <v>0</v>
      </c>
      <c r="BR22" s="178">
        <f t="shared" si="31"/>
        <v>0</v>
      </c>
    </row>
    <row r="23" spans="1:70" s="70" customFormat="1" x14ac:dyDescent="0.25">
      <c r="A23" s="36" t="s">
        <v>115</v>
      </c>
      <c r="B23" s="160" t="s">
        <v>267</v>
      </c>
      <c r="C23" s="39" t="s">
        <v>30</v>
      </c>
      <c r="D23" s="205">
        <v>16</v>
      </c>
      <c r="E23" s="115">
        <f t="shared" si="0"/>
        <v>0.66666666666666663</v>
      </c>
      <c r="F23" s="209">
        <v>8</v>
      </c>
      <c r="G23" s="115">
        <f t="shared" si="1"/>
        <v>0.33333333333333331</v>
      </c>
      <c r="H23" s="213">
        <f t="shared" si="2"/>
        <v>24</v>
      </c>
      <c r="I23" s="66">
        <v>15</v>
      </c>
      <c r="J23" s="115">
        <f t="shared" si="3"/>
        <v>0.65217391304347827</v>
      </c>
      <c r="K23" s="117">
        <v>8</v>
      </c>
      <c r="L23" s="154">
        <f t="shared" si="4"/>
        <v>0.34782608695652173</v>
      </c>
      <c r="M23" s="121">
        <f t="shared" si="5"/>
        <v>23</v>
      </c>
      <c r="N23" s="205">
        <v>15</v>
      </c>
      <c r="O23" s="115">
        <f t="shared" si="6"/>
        <v>0.65217391304347827</v>
      </c>
      <c r="P23" s="209">
        <v>8</v>
      </c>
      <c r="Q23" s="154">
        <f t="shared" si="7"/>
        <v>0.34782608695652173</v>
      </c>
      <c r="R23" s="213">
        <f t="shared" si="8"/>
        <v>23</v>
      </c>
      <c r="S23" s="116">
        <v>15</v>
      </c>
      <c r="T23" s="115">
        <f t="shared" si="9"/>
        <v>0.65217391304347827</v>
      </c>
      <c r="U23" s="117">
        <v>8</v>
      </c>
      <c r="V23" s="154">
        <f t="shared" si="10"/>
        <v>0.34782608695652173</v>
      </c>
      <c r="W23" s="121">
        <f t="shared" si="11"/>
        <v>23</v>
      </c>
      <c r="X23" s="205">
        <v>16</v>
      </c>
      <c r="Y23" s="115">
        <f t="shared" si="12"/>
        <v>0.69565217391304346</v>
      </c>
      <c r="Z23" s="209">
        <v>7</v>
      </c>
      <c r="AA23" s="154">
        <f t="shared" si="13"/>
        <v>0.30434782608695654</v>
      </c>
      <c r="AB23" s="121">
        <f t="shared" si="14"/>
        <v>23</v>
      </c>
      <c r="AC23" s="116">
        <v>16</v>
      </c>
      <c r="AD23" s="115">
        <f t="shared" si="32"/>
        <v>0.69565217391304346</v>
      </c>
      <c r="AE23" s="117">
        <v>7</v>
      </c>
      <c r="AF23" s="154">
        <f t="shared" si="33"/>
        <v>0.30434782608695654</v>
      </c>
      <c r="AG23" s="121">
        <f t="shared" si="19"/>
        <v>23</v>
      </c>
      <c r="AH23" s="205">
        <v>17</v>
      </c>
      <c r="AI23" s="115">
        <f t="shared" si="34"/>
        <v>0.68</v>
      </c>
      <c r="AJ23" s="205">
        <v>8</v>
      </c>
      <c r="AK23" s="115">
        <f t="shared" si="35"/>
        <v>0.32</v>
      </c>
      <c r="AL23" s="121">
        <f t="shared" si="59"/>
        <v>25</v>
      </c>
      <c r="AM23" s="116">
        <v>16</v>
      </c>
      <c r="AN23" s="115">
        <f t="shared" si="44"/>
        <v>0.66666666666666663</v>
      </c>
      <c r="AO23" s="117">
        <v>8</v>
      </c>
      <c r="AP23" s="115">
        <f t="shared" si="40"/>
        <v>0.33333333333333331</v>
      </c>
      <c r="AQ23" s="121">
        <f t="shared" si="15"/>
        <v>24</v>
      </c>
      <c r="AR23" s="205"/>
      <c r="AS23" s="115">
        <f t="shared" si="23"/>
        <v>0</v>
      </c>
      <c r="AT23" s="209"/>
      <c r="AU23" s="115">
        <f t="shared" si="36"/>
        <v>0</v>
      </c>
      <c r="AV23" s="121">
        <f t="shared" si="60"/>
        <v>0</v>
      </c>
      <c r="AW23" s="116"/>
      <c r="AX23" s="115">
        <f>IF(BA23=0,0,AW23/BA23)</f>
        <v>0</v>
      </c>
      <c r="AY23" s="117"/>
      <c r="AZ23" s="115">
        <f t="shared" si="37"/>
        <v>0</v>
      </c>
      <c r="BA23" s="121">
        <f t="shared" si="61"/>
        <v>0</v>
      </c>
      <c r="BB23" s="205"/>
      <c r="BC23" s="115">
        <f t="shared" si="26"/>
        <v>0</v>
      </c>
      <c r="BD23" s="209"/>
      <c r="BE23" s="115">
        <f t="shared" si="38"/>
        <v>0</v>
      </c>
      <c r="BF23" s="121">
        <v>0</v>
      </c>
      <c r="BG23" s="116"/>
      <c r="BH23" s="115">
        <f t="shared" si="42"/>
        <v>0</v>
      </c>
      <c r="BI23" s="117"/>
      <c r="BJ23" s="115">
        <f t="shared" si="43"/>
        <v>0</v>
      </c>
      <c r="BK23" s="121">
        <f t="shared" si="27"/>
        <v>0</v>
      </c>
      <c r="BL23" s="205"/>
      <c r="BM23" s="115">
        <f t="shared" si="28"/>
        <v>0</v>
      </c>
      <c r="BN23" s="209"/>
      <c r="BO23" s="115">
        <f t="shared" si="29"/>
        <v>0</v>
      </c>
      <c r="BP23" s="121">
        <f t="shared" si="39"/>
        <v>0</v>
      </c>
      <c r="BQ23" s="73">
        <f t="shared" si="30"/>
        <v>-1</v>
      </c>
      <c r="BR23" s="178">
        <f t="shared" si="31"/>
        <v>1</v>
      </c>
    </row>
    <row r="24" spans="1:70" s="70" customFormat="1" x14ac:dyDescent="0.25">
      <c r="A24" s="36" t="s">
        <v>116</v>
      </c>
      <c r="B24" s="160" t="s">
        <v>267</v>
      </c>
      <c r="C24" s="39" t="s">
        <v>107</v>
      </c>
      <c r="D24" s="205">
        <v>2</v>
      </c>
      <c r="E24" s="115">
        <f t="shared" si="0"/>
        <v>0.66666666666666663</v>
      </c>
      <c r="F24" s="209">
        <v>1</v>
      </c>
      <c r="G24" s="115">
        <f t="shared" si="1"/>
        <v>0.33333333333333331</v>
      </c>
      <c r="H24" s="213">
        <f t="shared" si="2"/>
        <v>3</v>
      </c>
      <c r="I24" s="66">
        <v>2</v>
      </c>
      <c r="J24" s="115">
        <f t="shared" si="3"/>
        <v>0.66666666666666663</v>
      </c>
      <c r="K24" s="117">
        <v>1</v>
      </c>
      <c r="L24" s="154">
        <f t="shared" si="4"/>
        <v>0.33333333333333331</v>
      </c>
      <c r="M24" s="121">
        <f t="shared" si="5"/>
        <v>3</v>
      </c>
      <c r="N24" s="205">
        <v>2</v>
      </c>
      <c r="O24" s="115">
        <f t="shared" si="6"/>
        <v>0.66666666666666663</v>
      </c>
      <c r="P24" s="209">
        <v>1</v>
      </c>
      <c r="Q24" s="154">
        <f t="shared" si="7"/>
        <v>0.33333333333333331</v>
      </c>
      <c r="R24" s="213">
        <f t="shared" si="8"/>
        <v>3</v>
      </c>
      <c r="S24" s="116">
        <v>2</v>
      </c>
      <c r="T24" s="115">
        <f t="shared" si="9"/>
        <v>0.66666666666666663</v>
      </c>
      <c r="U24" s="117">
        <v>1</v>
      </c>
      <c r="V24" s="154">
        <f t="shared" si="10"/>
        <v>0.33333333333333331</v>
      </c>
      <c r="W24" s="121">
        <f t="shared" si="11"/>
        <v>3</v>
      </c>
      <c r="X24" s="205">
        <v>3</v>
      </c>
      <c r="Y24" s="115">
        <f t="shared" si="12"/>
        <v>0.6</v>
      </c>
      <c r="Z24" s="209">
        <v>2</v>
      </c>
      <c r="AA24" s="154">
        <f t="shared" si="13"/>
        <v>0.4</v>
      </c>
      <c r="AB24" s="121">
        <f t="shared" si="14"/>
        <v>5</v>
      </c>
      <c r="AC24" s="116">
        <v>3</v>
      </c>
      <c r="AD24" s="115">
        <f t="shared" si="32"/>
        <v>0.6</v>
      </c>
      <c r="AE24" s="117">
        <v>2</v>
      </c>
      <c r="AF24" s="154">
        <f t="shared" si="33"/>
        <v>0.4</v>
      </c>
      <c r="AG24" s="121">
        <f t="shared" ref="AG24" si="64">SUM(AC24,AE24)</f>
        <v>5</v>
      </c>
      <c r="AH24" s="205">
        <v>3</v>
      </c>
      <c r="AI24" s="115">
        <f t="shared" si="34"/>
        <v>0.6</v>
      </c>
      <c r="AJ24" s="205">
        <v>2</v>
      </c>
      <c r="AK24" s="115">
        <f t="shared" si="35"/>
        <v>0.4</v>
      </c>
      <c r="AL24" s="121">
        <f t="shared" si="59"/>
        <v>5</v>
      </c>
      <c r="AM24" s="116">
        <v>1</v>
      </c>
      <c r="AN24" s="115">
        <f>IF(AQ24=0,0,AM24/AQ24)</f>
        <v>0.33333333333333331</v>
      </c>
      <c r="AO24" s="117">
        <v>2</v>
      </c>
      <c r="AP24" s="115">
        <f t="shared" si="40"/>
        <v>0.66666666666666663</v>
      </c>
      <c r="AQ24" s="121">
        <f t="shared" si="15"/>
        <v>3</v>
      </c>
      <c r="AR24" s="205"/>
      <c r="AS24" s="115">
        <f t="shared" si="23"/>
        <v>0</v>
      </c>
      <c r="AT24" s="209"/>
      <c r="AU24" s="115">
        <f t="shared" si="36"/>
        <v>0</v>
      </c>
      <c r="AV24" s="121">
        <f t="shared" si="60"/>
        <v>0</v>
      </c>
      <c r="AW24" s="116"/>
      <c r="AX24" s="115">
        <f t="shared" si="41"/>
        <v>0</v>
      </c>
      <c r="AY24" s="117"/>
      <c r="AZ24" s="115">
        <f t="shared" si="37"/>
        <v>0</v>
      </c>
      <c r="BA24" s="121">
        <f t="shared" si="61"/>
        <v>0</v>
      </c>
      <c r="BB24" s="205"/>
      <c r="BC24" s="115">
        <f t="shared" si="26"/>
        <v>0</v>
      </c>
      <c r="BD24" s="209"/>
      <c r="BE24" s="115">
        <f t="shared" si="38"/>
        <v>0</v>
      </c>
      <c r="BF24" s="121">
        <v>0</v>
      </c>
      <c r="BG24" s="116"/>
      <c r="BH24" s="115">
        <f t="shared" si="42"/>
        <v>0</v>
      </c>
      <c r="BI24" s="117"/>
      <c r="BJ24" s="115">
        <f t="shared" si="43"/>
        <v>0</v>
      </c>
      <c r="BK24" s="121">
        <f t="shared" si="27"/>
        <v>0</v>
      </c>
      <c r="BL24" s="205"/>
      <c r="BM24" s="115">
        <f t="shared" si="28"/>
        <v>0</v>
      </c>
      <c r="BN24" s="209"/>
      <c r="BO24" s="115">
        <f t="shared" si="29"/>
        <v>0</v>
      </c>
      <c r="BP24" s="121">
        <f t="shared" ref="BP24" si="65">SUM(BL24,BN24)</f>
        <v>0</v>
      </c>
      <c r="BQ24" s="73">
        <f t="shared" si="30"/>
        <v>-2</v>
      </c>
      <c r="BR24" s="178">
        <f t="shared" si="31"/>
        <v>0</v>
      </c>
    </row>
    <row r="25" spans="1:70" x14ac:dyDescent="0.25">
      <c r="A25" s="36"/>
      <c r="B25" s="160" t="s">
        <v>284</v>
      </c>
      <c r="C25" s="39" t="s">
        <v>30</v>
      </c>
      <c r="D25" s="205">
        <v>10</v>
      </c>
      <c r="E25" s="115">
        <f t="shared" si="0"/>
        <v>0.32258064516129031</v>
      </c>
      <c r="F25" s="209">
        <v>21</v>
      </c>
      <c r="G25" s="115">
        <f t="shared" si="1"/>
        <v>0.67741935483870963</v>
      </c>
      <c r="H25" s="213">
        <f t="shared" si="2"/>
        <v>31</v>
      </c>
      <c r="I25" s="66">
        <v>4</v>
      </c>
      <c r="J25" s="115">
        <f t="shared" si="3"/>
        <v>0.5714285714285714</v>
      </c>
      <c r="K25" s="65">
        <v>3</v>
      </c>
      <c r="L25" s="154">
        <f t="shared" si="4"/>
        <v>0.42857142857142855</v>
      </c>
      <c r="M25" s="121">
        <f t="shared" si="5"/>
        <v>7</v>
      </c>
      <c r="N25" s="205">
        <v>2</v>
      </c>
      <c r="O25" s="115">
        <f t="shared" si="6"/>
        <v>0.5</v>
      </c>
      <c r="P25" s="209">
        <v>2</v>
      </c>
      <c r="Q25" s="154">
        <f t="shared" si="7"/>
        <v>0.5</v>
      </c>
      <c r="R25" s="213">
        <f t="shared" si="8"/>
        <v>4</v>
      </c>
      <c r="S25" s="66">
        <v>2</v>
      </c>
      <c r="T25" s="115">
        <f t="shared" si="9"/>
        <v>0.66666666666666663</v>
      </c>
      <c r="U25" s="65">
        <v>1</v>
      </c>
      <c r="V25" s="154">
        <f t="shared" si="10"/>
        <v>0.33333333333333331</v>
      </c>
      <c r="W25" s="121">
        <f t="shared" si="11"/>
        <v>3</v>
      </c>
      <c r="X25" s="205">
        <v>2</v>
      </c>
      <c r="Y25" s="115">
        <f t="shared" si="12"/>
        <v>0.66666666666666663</v>
      </c>
      <c r="Z25" s="209">
        <v>1</v>
      </c>
      <c r="AA25" s="154">
        <f t="shared" si="13"/>
        <v>0.33333333333333331</v>
      </c>
      <c r="AB25" s="121">
        <f t="shared" si="14"/>
        <v>3</v>
      </c>
      <c r="AC25" s="116">
        <v>1</v>
      </c>
      <c r="AD25" s="115">
        <f t="shared" si="32"/>
        <v>0.5</v>
      </c>
      <c r="AE25" s="117">
        <v>1</v>
      </c>
      <c r="AF25" s="154">
        <f t="shared" si="33"/>
        <v>0.5</v>
      </c>
      <c r="AG25" s="121">
        <f t="shared" si="19"/>
        <v>2</v>
      </c>
      <c r="AH25" s="205">
        <v>0</v>
      </c>
      <c r="AI25" s="115">
        <f t="shared" si="34"/>
        <v>0</v>
      </c>
      <c r="AJ25" s="205">
        <v>1</v>
      </c>
      <c r="AK25" s="115">
        <f t="shared" si="35"/>
        <v>1</v>
      </c>
      <c r="AL25" s="121">
        <f t="shared" si="21"/>
        <v>1</v>
      </c>
      <c r="AM25" s="116">
        <v>0</v>
      </c>
      <c r="AN25" s="115">
        <f>IF(AQ25=0,0,AM25/AQ25)</f>
        <v>0</v>
      </c>
      <c r="AO25" s="117">
        <v>1</v>
      </c>
      <c r="AP25" s="115">
        <f t="shared" si="40"/>
        <v>1</v>
      </c>
      <c r="AQ25" s="121">
        <f t="shared" si="15"/>
        <v>1</v>
      </c>
      <c r="AR25" s="205"/>
      <c r="AS25" s="115">
        <f t="shared" si="23"/>
        <v>0</v>
      </c>
      <c r="AT25" s="209"/>
      <c r="AU25" s="115">
        <f t="shared" si="36"/>
        <v>0</v>
      </c>
      <c r="AV25" s="121">
        <f t="shared" si="60"/>
        <v>0</v>
      </c>
      <c r="AW25" s="116"/>
      <c r="AX25" s="115">
        <f t="shared" si="41"/>
        <v>0</v>
      </c>
      <c r="AY25" s="117"/>
      <c r="AZ25" s="115">
        <f t="shared" si="37"/>
        <v>0</v>
      </c>
      <c r="BA25" s="121">
        <f t="shared" si="61"/>
        <v>0</v>
      </c>
      <c r="BB25" s="205"/>
      <c r="BC25" s="115">
        <f t="shared" si="26"/>
        <v>0</v>
      </c>
      <c r="BD25" s="209"/>
      <c r="BE25" s="115">
        <f t="shared" si="38"/>
        <v>0</v>
      </c>
      <c r="BF25" s="121">
        <f t="shared" si="17"/>
        <v>0</v>
      </c>
      <c r="BG25" s="116"/>
      <c r="BH25" s="115">
        <f t="shared" si="42"/>
        <v>0</v>
      </c>
      <c r="BI25" s="117"/>
      <c r="BJ25" s="115">
        <f t="shared" si="43"/>
        <v>0</v>
      </c>
      <c r="BK25" s="121">
        <f t="shared" si="27"/>
        <v>0</v>
      </c>
      <c r="BL25" s="205"/>
      <c r="BM25" s="115">
        <f t="shared" si="28"/>
        <v>0</v>
      </c>
      <c r="BN25" s="209"/>
      <c r="BO25" s="115">
        <f t="shared" si="29"/>
        <v>0</v>
      </c>
      <c r="BP25" s="121">
        <f t="shared" si="39"/>
        <v>0</v>
      </c>
      <c r="BQ25" s="73">
        <f t="shared" si="30"/>
        <v>0</v>
      </c>
      <c r="BR25" s="178">
        <f t="shared" si="31"/>
        <v>-6</v>
      </c>
    </row>
    <row r="26" spans="1:70" s="70" customFormat="1" x14ac:dyDescent="0.25">
      <c r="A26" s="374"/>
      <c r="B26" s="160" t="s">
        <v>268</v>
      </c>
      <c r="C26" s="39" t="s">
        <v>30</v>
      </c>
      <c r="D26" s="205">
        <v>1</v>
      </c>
      <c r="E26" s="115">
        <f t="shared" si="0"/>
        <v>1</v>
      </c>
      <c r="F26" s="209">
        <v>0</v>
      </c>
      <c r="G26" s="115">
        <f t="shared" si="1"/>
        <v>0</v>
      </c>
      <c r="H26" s="213">
        <f t="shared" si="2"/>
        <v>1</v>
      </c>
      <c r="I26" s="66">
        <v>0</v>
      </c>
      <c r="J26" s="115">
        <f t="shared" si="3"/>
        <v>0</v>
      </c>
      <c r="K26" s="68">
        <v>0</v>
      </c>
      <c r="L26" s="154">
        <f t="shared" si="4"/>
        <v>0</v>
      </c>
      <c r="M26" s="121">
        <f t="shared" si="5"/>
        <v>0</v>
      </c>
      <c r="N26" s="205">
        <v>0</v>
      </c>
      <c r="O26" s="115">
        <f t="shared" si="6"/>
        <v>0</v>
      </c>
      <c r="P26" s="209">
        <v>0</v>
      </c>
      <c r="Q26" s="154">
        <f t="shared" si="7"/>
        <v>0</v>
      </c>
      <c r="R26" s="213">
        <f t="shared" si="8"/>
        <v>0</v>
      </c>
      <c r="S26" s="67">
        <v>0</v>
      </c>
      <c r="T26" s="115">
        <f t="shared" si="9"/>
        <v>0</v>
      </c>
      <c r="U26" s="68">
        <v>0</v>
      </c>
      <c r="V26" s="154">
        <f t="shared" si="10"/>
        <v>0</v>
      </c>
      <c r="W26" s="121">
        <f t="shared" si="11"/>
        <v>0</v>
      </c>
      <c r="X26" s="205">
        <v>0</v>
      </c>
      <c r="Y26" s="115">
        <f t="shared" si="12"/>
        <v>0</v>
      </c>
      <c r="Z26" s="209">
        <v>0</v>
      </c>
      <c r="AA26" s="154">
        <f t="shared" si="13"/>
        <v>0</v>
      </c>
      <c r="AB26" s="121">
        <f t="shared" si="14"/>
        <v>0</v>
      </c>
      <c r="AC26" s="116">
        <v>0</v>
      </c>
      <c r="AD26" s="115">
        <f t="shared" ref="AD26:AD27" si="66">IFERROR(AC26/AG26,0)</f>
        <v>0</v>
      </c>
      <c r="AE26" s="117">
        <v>0</v>
      </c>
      <c r="AF26" s="154">
        <f t="shared" ref="AF26:AF27" si="67">IFERROR(AE26/AG26,0)</f>
        <v>0</v>
      </c>
      <c r="AG26" s="121">
        <f t="shared" ref="AG26:AG27" si="68">SUM(AC26,AE26)</f>
        <v>0</v>
      </c>
      <c r="AH26" s="205">
        <v>0</v>
      </c>
      <c r="AI26" s="115">
        <f t="shared" ref="AI26:AI27" si="69">IFERROR(AH26/AL26,0)</f>
        <v>0</v>
      </c>
      <c r="AJ26" s="205">
        <v>0</v>
      </c>
      <c r="AK26" s="115">
        <f t="shared" ref="AK26:AK27" si="70">IFERROR(AJ26/AL26,0)</f>
        <v>0</v>
      </c>
      <c r="AL26" s="121">
        <f t="shared" ref="AL26:AL27" si="71">SUM(AH26,AJ26)</f>
        <v>0</v>
      </c>
      <c r="AM26" s="116">
        <v>0</v>
      </c>
      <c r="AN26" s="115">
        <f t="shared" ref="AN26:AN27" si="72">IF(AQ26=0,0,AM26/AQ26)</f>
        <v>0</v>
      </c>
      <c r="AO26" s="117">
        <v>0</v>
      </c>
      <c r="AP26" s="115">
        <f t="shared" ref="AP26:AP27" si="73">IF(AQ26=0,0,AO26/AQ26)</f>
        <v>0</v>
      </c>
      <c r="AQ26" s="121">
        <f t="shared" ref="AQ26:AQ27" si="74">SUM(AM26,AO26)</f>
        <v>0</v>
      </c>
      <c r="AR26" s="205"/>
      <c r="AS26" s="115">
        <f t="shared" ref="AS26:AS27" si="75">IF(AV26=0,0,AR26/AV26)</f>
        <v>0</v>
      </c>
      <c r="AT26" s="209"/>
      <c r="AU26" s="115">
        <f t="shared" ref="AU26:AU27" si="76">IF(AV26=0,0,AT26/AV26)</f>
        <v>0</v>
      </c>
      <c r="AV26" s="121">
        <f t="shared" ref="AV26:AV27" si="77">SUM(AR26,AT26)</f>
        <v>0</v>
      </c>
      <c r="AW26" s="116"/>
      <c r="AX26" s="115">
        <f t="shared" ref="AX26:AX27" si="78">IF(BA26=0,0,AW26/BA26)</f>
        <v>0</v>
      </c>
      <c r="AY26" s="117"/>
      <c r="AZ26" s="115">
        <f t="shared" ref="AZ26:AZ27" si="79">IF(BA26=0,0,AY26/BA26)</f>
        <v>0</v>
      </c>
      <c r="BA26" s="121">
        <f t="shared" ref="BA26:BA27" si="80">SUM(AW26,AY26)</f>
        <v>0</v>
      </c>
      <c r="BB26" s="205"/>
      <c r="BC26" s="115">
        <f t="shared" ref="BC26:BC27" si="81">IFERROR(BB26/BF26,0)</f>
        <v>0</v>
      </c>
      <c r="BD26" s="209"/>
      <c r="BE26" s="115">
        <f t="shared" ref="BE26:BE27" si="82">IFERROR(BD26/BF26,0)</f>
        <v>0</v>
      </c>
      <c r="BF26" s="121">
        <f t="shared" ref="BF26:BF27" si="83">SUM(BB26,BD26)</f>
        <v>0</v>
      </c>
      <c r="BG26" s="116"/>
      <c r="BH26" s="115">
        <f t="shared" ref="BH26:BH27" si="84">IFERROR(BG26/BK26,0)</f>
        <v>0</v>
      </c>
      <c r="BI26" s="117"/>
      <c r="BJ26" s="115">
        <f t="shared" ref="BJ26:BJ27" si="85">IFERROR(BI26/BK26,0)</f>
        <v>0</v>
      </c>
      <c r="BK26" s="121">
        <f t="shared" ref="BK26:BK27" si="86">SUM(BG26,BI26)</f>
        <v>0</v>
      </c>
      <c r="BL26" s="205"/>
      <c r="BM26" s="115">
        <f t="shared" ref="BM26:BM27" si="87">IFERROR(BL26/BP26,0)</f>
        <v>0</v>
      </c>
      <c r="BN26" s="209"/>
      <c r="BO26" s="115">
        <f t="shared" ref="BO26:BO27" si="88">IFERROR(BN26/BP26,0)</f>
        <v>0</v>
      </c>
      <c r="BP26" s="121">
        <f t="shared" ref="BP26:BP27" si="89">SUM(BL26,BN26)</f>
        <v>0</v>
      </c>
      <c r="BQ26" s="73">
        <f t="shared" si="30"/>
        <v>0</v>
      </c>
      <c r="BR26" s="178">
        <f t="shared" si="31"/>
        <v>0</v>
      </c>
    </row>
    <row r="27" spans="1:70" s="70" customFormat="1" x14ac:dyDescent="0.25">
      <c r="A27" s="374"/>
      <c r="B27" s="160" t="s">
        <v>269</v>
      </c>
      <c r="C27" s="39" t="s">
        <v>30</v>
      </c>
      <c r="D27" s="205">
        <v>1</v>
      </c>
      <c r="E27" s="115">
        <f t="shared" si="0"/>
        <v>0.14285714285714285</v>
      </c>
      <c r="F27" s="209">
        <v>6</v>
      </c>
      <c r="G27" s="115">
        <f t="shared" si="1"/>
        <v>0.8571428571428571</v>
      </c>
      <c r="H27" s="213">
        <f t="shared" si="2"/>
        <v>7</v>
      </c>
      <c r="I27" s="66">
        <v>0</v>
      </c>
      <c r="J27" s="115">
        <f t="shared" si="3"/>
        <v>0</v>
      </c>
      <c r="K27" s="65">
        <v>4</v>
      </c>
      <c r="L27" s="154">
        <f t="shared" si="4"/>
        <v>1</v>
      </c>
      <c r="M27" s="121">
        <f t="shared" si="5"/>
        <v>4</v>
      </c>
      <c r="N27" s="205">
        <v>0</v>
      </c>
      <c r="O27" s="115">
        <f t="shared" si="6"/>
        <v>0</v>
      </c>
      <c r="P27" s="209">
        <v>4</v>
      </c>
      <c r="Q27" s="154">
        <f t="shared" si="7"/>
        <v>1</v>
      </c>
      <c r="R27" s="213">
        <f t="shared" si="8"/>
        <v>4</v>
      </c>
      <c r="S27" s="66">
        <v>0</v>
      </c>
      <c r="T27" s="115">
        <f t="shared" si="9"/>
        <v>0</v>
      </c>
      <c r="U27" s="65">
        <v>4</v>
      </c>
      <c r="V27" s="154">
        <f t="shared" si="10"/>
        <v>1</v>
      </c>
      <c r="W27" s="121">
        <f t="shared" si="11"/>
        <v>4</v>
      </c>
      <c r="X27" s="205">
        <v>0</v>
      </c>
      <c r="Y27" s="115">
        <f t="shared" si="12"/>
        <v>0</v>
      </c>
      <c r="Z27" s="209">
        <v>4</v>
      </c>
      <c r="AA27" s="154">
        <f t="shared" si="13"/>
        <v>1</v>
      </c>
      <c r="AB27" s="121">
        <f t="shared" si="14"/>
        <v>4</v>
      </c>
      <c r="AC27" s="116">
        <v>0</v>
      </c>
      <c r="AD27" s="115">
        <f t="shared" si="66"/>
        <v>0</v>
      </c>
      <c r="AE27" s="117">
        <v>3</v>
      </c>
      <c r="AF27" s="154">
        <f t="shared" si="67"/>
        <v>1</v>
      </c>
      <c r="AG27" s="121">
        <f t="shared" si="68"/>
        <v>3</v>
      </c>
      <c r="AH27" s="205">
        <v>0</v>
      </c>
      <c r="AI27" s="115">
        <f t="shared" si="69"/>
        <v>0</v>
      </c>
      <c r="AJ27" s="205">
        <v>3</v>
      </c>
      <c r="AK27" s="115">
        <f t="shared" si="70"/>
        <v>1</v>
      </c>
      <c r="AL27" s="121">
        <f t="shared" si="71"/>
        <v>3</v>
      </c>
      <c r="AM27" s="116">
        <v>0</v>
      </c>
      <c r="AN27" s="115">
        <f t="shared" si="72"/>
        <v>0</v>
      </c>
      <c r="AO27" s="117">
        <v>3</v>
      </c>
      <c r="AP27" s="115">
        <f t="shared" si="73"/>
        <v>1</v>
      </c>
      <c r="AQ27" s="121">
        <f t="shared" si="74"/>
        <v>3</v>
      </c>
      <c r="AR27" s="205"/>
      <c r="AS27" s="115">
        <f t="shared" si="75"/>
        <v>0</v>
      </c>
      <c r="AT27" s="209"/>
      <c r="AU27" s="115">
        <f t="shared" si="76"/>
        <v>0</v>
      </c>
      <c r="AV27" s="121">
        <f t="shared" si="77"/>
        <v>0</v>
      </c>
      <c r="AW27" s="116"/>
      <c r="AX27" s="115">
        <f t="shared" si="78"/>
        <v>0</v>
      </c>
      <c r="AY27" s="117"/>
      <c r="AZ27" s="115">
        <f t="shared" si="79"/>
        <v>0</v>
      </c>
      <c r="BA27" s="121">
        <f t="shared" si="80"/>
        <v>0</v>
      </c>
      <c r="BB27" s="205"/>
      <c r="BC27" s="115">
        <f t="shared" si="81"/>
        <v>0</v>
      </c>
      <c r="BD27" s="209"/>
      <c r="BE27" s="115">
        <f t="shared" si="82"/>
        <v>0</v>
      </c>
      <c r="BF27" s="121">
        <f t="shared" si="83"/>
        <v>0</v>
      </c>
      <c r="BG27" s="116"/>
      <c r="BH27" s="115">
        <f t="shared" si="84"/>
        <v>0</v>
      </c>
      <c r="BI27" s="117"/>
      <c r="BJ27" s="115">
        <f t="shared" si="85"/>
        <v>0</v>
      </c>
      <c r="BK27" s="121">
        <f t="shared" si="86"/>
        <v>0</v>
      </c>
      <c r="BL27" s="205"/>
      <c r="BM27" s="115">
        <f t="shared" si="87"/>
        <v>0</v>
      </c>
      <c r="BN27" s="209"/>
      <c r="BO27" s="115">
        <f t="shared" si="88"/>
        <v>0</v>
      </c>
      <c r="BP27" s="121">
        <f t="shared" si="89"/>
        <v>0</v>
      </c>
      <c r="BQ27" s="73">
        <f t="shared" si="30"/>
        <v>0</v>
      </c>
      <c r="BR27" s="178">
        <f t="shared" si="31"/>
        <v>-1</v>
      </c>
    </row>
    <row r="28" spans="1:70" x14ac:dyDescent="0.25">
      <c r="A28" s="36" t="s">
        <v>116</v>
      </c>
      <c r="B28" s="160" t="s">
        <v>270</v>
      </c>
      <c r="C28" s="39" t="s">
        <v>30</v>
      </c>
      <c r="D28" s="205">
        <v>1</v>
      </c>
      <c r="E28" s="115">
        <f t="shared" si="0"/>
        <v>0.5</v>
      </c>
      <c r="F28" s="209">
        <v>1</v>
      </c>
      <c r="G28" s="115">
        <f t="shared" si="1"/>
        <v>0.5</v>
      </c>
      <c r="H28" s="213">
        <f t="shared" si="2"/>
        <v>2</v>
      </c>
      <c r="I28" s="66">
        <v>1</v>
      </c>
      <c r="J28" s="115">
        <f t="shared" si="3"/>
        <v>0.33333333333333331</v>
      </c>
      <c r="K28" s="65">
        <v>2</v>
      </c>
      <c r="L28" s="154">
        <f t="shared" si="4"/>
        <v>0.66666666666666663</v>
      </c>
      <c r="M28" s="121">
        <f t="shared" si="5"/>
        <v>3</v>
      </c>
      <c r="N28" s="205">
        <v>1</v>
      </c>
      <c r="O28" s="115">
        <f t="shared" si="6"/>
        <v>0.33333333333333331</v>
      </c>
      <c r="P28" s="209">
        <v>2</v>
      </c>
      <c r="Q28" s="154">
        <f t="shared" si="7"/>
        <v>0.66666666666666663</v>
      </c>
      <c r="R28" s="213">
        <f t="shared" si="8"/>
        <v>3</v>
      </c>
      <c r="S28" s="66">
        <v>2</v>
      </c>
      <c r="T28" s="115">
        <f t="shared" si="9"/>
        <v>0.5</v>
      </c>
      <c r="U28" s="65">
        <v>2</v>
      </c>
      <c r="V28" s="154">
        <f t="shared" si="10"/>
        <v>0.5</v>
      </c>
      <c r="W28" s="121">
        <f t="shared" si="11"/>
        <v>4</v>
      </c>
      <c r="X28" s="205">
        <v>2</v>
      </c>
      <c r="Y28" s="115">
        <f t="shared" si="12"/>
        <v>0.5</v>
      </c>
      <c r="Z28" s="209">
        <v>2</v>
      </c>
      <c r="AA28" s="154">
        <f t="shared" si="13"/>
        <v>0.5</v>
      </c>
      <c r="AB28" s="121">
        <f t="shared" si="14"/>
        <v>4</v>
      </c>
      <c r="AC28" s="66">
        <v>7</v>
      </c>
      <c r="AD28" s="115">
        <f t="shared" si="32"/>
        <v>0.53846153846153844</v>
      </c>
      <c r="AE28" s="65">
        <v>6</v>
      </c>
      <c r="AF28" s="154">
        <f t="shared" si="33"/>
        <v>0.46153846153846156</v>
      </c>
      <c r="AG28" s="121">
        <f t="shared" si="19"/>
        <v>13</v>
      </c>
      <c r="AH28" s="205">
        <v>8</v>
      </c>
      <c r="AI28" s="115">
        <f t="shared" si="34"/>
        <v>0.5</v>
      </c>
      <c r="AJ28" s="205">
        <v>8</v>
      </c>
      <c r="AK28" s="115">
        <f t="shared" si="35"/>
        <v>0.5</v>
      </c>
      <c r="AL28" s="121">
        <f t="shared" si="21"/>
        <v>16</v>
      </c>
      <c r="AM28" s="66">
        <v>9</v>
      </c>
      <c r="AN28" s="115">
        <f t="shared" ref="AN28:AN38" si="90">IF(AQ28=0,0,AM28/AQ28)</f>
        <v>0.5</v>
      </c>
      <c r="AO28" s="65">
        <v>9</v>
      </c>
      <c r="AP28" s="115">
        <f t="shared" si="40"/>
        <v>0.5</v>
      </c>
      <c r="AQ28" s="121">
        <f t="shared" si="15"/>
        <v>18</v>
      </c>
      <c r="AR28" s="205"/>
      <c r="AS28" s="115">
        <f t="shared" si="23"/>
        <v>0</v>
      </c>
      <c r="AT28" s="209"/>
      <c r="AU28" s="115">
        <f t="shared" si="36"/>
        <v>0</v>
      </c>
      <c r="AV28" s="121">
        <f t="shared" si="24"/>
        <v>0</v>
      </c>
      <c r="AW28" s="66"/>
      <c r="AX28" s="115">
        <f t="shared" si="41"/>
        <v>0</v>
      </c>
      <c r="AY28" s="65"/>
      <c r="AZ28" s="115">
        <f t="shared" si="37"/>
        <v>0</v>
      </c>
      <c r="BA28" s="121">
        <f t="shared" si="16"/>
        <v>0</v>
      </c>
      <c r="BB28" s="205"/>
      <c r="BC28" s="115">
        <f t="shared" si="26"/>
        <v>0</v>
      </c>
      <c r="BD28" s="209"/>
      <c r="BE28" s="115">
        <f t="shared" si="38"/>
        <v>0</v>
      </c>
      <c r="BF28" s="121">
        <f t="shared" si="17"/>
        <v>0</v>
      </c>
      <c r="BG28" s="66"/>
      <c r="BH28" s="115">
        <f t="shared" si="42"/>
        <v>0</v>
      </c>
      <c r="BI28" s="65"/>
      <c r="BJ28" s="115">
        <f t="shared" si="43"/>
        <v>0</v>
      </c>
      <c r="BK28" s="121">
        <f t="shared" si="27"/>
        <v>0</v>
      </c>
      <c r="BL28" s="205"/>
      <c r="BM28" s="115">
        <f t="shared" si="28"/>
        <v>0</v>
      </c>
      <c r="BN28" s="209"/>
      <c r="BO28" s="115">
        <f t="shared" si="29"/>
        <v>0</v>
      </c>
      <c r="BP28" s="121">
        <f t="shared" si="39"/>
        <v>0</v>
      </c>
      <c r="BQ28" s="73">
        <f t="shared" si="30"/>
        <v>2</v>
      </c>
      <c r="BR28" s="178">
        <f t="shared" si="31"/>
        <v>15</v>
      </c>
    </row>
    <row r="29" spans="1:70" s="45" customFormat="1" x14ac:dyDescent="0.25">
      <c r="A29" s="374"/>
      <c r="B29" s="160" t="s">
        <v>216</v>
      </c>
      <c r="C29" s="39" t="s">
        <v>30</v>
      </c>
      <c r="D29" s="205">
        <v>1</v>
      </c>
      <c r="E29" s="115">
        <f t="shared" si="0"/>
        <v>0.5</v>
      </c>
      <c r="F29" s="209">
        <v>1</v>
      </c>
      <c r="G29" s="115">
        <f t="shared" si="1"/>
        <v>0.5</v>
      </c>
      <c r="H29" s="213">
        <f t="shared" si="2"/>
        <v>2</v>
      </c>
      <c r="I29" s="66">
        <v>1</v>
      </c>
      <c r="J29" s="115">
        <f t="shared" si="3"/>
        <v>0.5</v>
      </c>
      <c r="K29" s="65">
        <v>1</v>
      </c>
      <c r="L29" s="154">
        <f t="shared" si="4"/>
        <v>0.5</v>
      </c>
      <c r="M29" s="121">
        <f t="shared" si="5"/>
        <v>2</v>
      </c>
      <c r="N29" s="205">
        <v>1</v>
      </c>
      <c r="O29" s="115">
        <f t="shared" si="6"/>
        <v>0.5</v>
      </c>
      <c r="P29" s="209">
        <v>1</v>
      </c>
      <c r="Q29" s="154">
        <f t="shared" si="7"/>
        <v>0.5</v>
      </c>
      <c r="R29" s="213">
        <f t="shared" si="8"/>
        <v>2</v>
      </c>
      <c r="S29" s="66">
        <v>2</v>
      </c>
      <c r="T29" s="115">
        <f t="shared" si="9"/>
        <v>1</v>
      </c>
      <c r="U29" s="65">
        <v>0</v>
      </c>
      <c r="V29" s="154">
        <f t="shared" si="10"/>
        <v>0</v>
      </c>
      <c r="W29" s="121">
        <f t="shared" si="11"/>
        <v>2</v>
      </c>
      <c r="X29" s="205">
        <v>2</v>
      </c>
      <c r="Y29" s="115">
        <f t="shared" si="12"/>
        <v>1</v>
      </c>
      <c r="Z29" s="209">
        <v>0</v>
      </c>
      <c r="AA29" s="154">
        <f t="shared" si="13"/>
        <v>0</v>
      </c>
      <c r="AB29" s="121">
        <f t="shared" si="14"/>
        <v>2</v>
      </c>
      <c r="AC29" s="67">
        <v>2</v>
      </c>
      <c r="AD29" s="115">
        <f t="shared" si="32"/>
        <v>1</v>
      </c>
      <c r="AE29" s="68">
        <v>0</v>
      </c>
      <c r="AF29" s="154">
        <f t="shared" si="33"/>
        <v>0</v>
      </c>
      <c r="AG29" s="121">
        <f t="shared" si="19"/>
        <v>2</v>
      </c>
      <c r="AH29" s="205">
        <v>2</v>
      </c>
      <c r="AI29" s="115">
        <f t="shared" si="34"/>
        <v>1</v>
      </c>
      <c r="AJ29" s="205">
        <v>0</v>
      </c>
      <c r="AK29" s="115">
        <f t="shared" si="35"/>
        <v>0</v>
      </c>
      <c r="AL29" s="121">
        <f t="shared" si="21"/>
        <v>2</v>
      </c>
      <c r="AM29" s="67">
        <v>2</v>
      </c>
      <c r="AN29" s="115">
        <f t="shared" si="90"/>
        <v>1</v>
      </c>
      <c r="AO29" s="68">
        <v>0</v>
      </c>
      <c r="AP29" s="115">
        <f t="shared" si="40"/>
        <v>0</v>
      </c>
      <c r="AQ29" s="121">
        <f t="shared" si="15"/>
        <v>2</v>
      </c>
      <c r="AR29" s="205"/>
      <c r="AS29" s="115">
        <f t="shared" si="23"/>
        <v>0</v>
      </c>
      <c r="AT29" s="209"/>
      <c r="AU29" s="115">
        <f t="shared" si="36"/>
        <v>0</v>
      </c>
      <c r="AV29" s="121">
        <f t="shared" si="24"/>
        <v>0</v>
      </c>
      <c r="AW29" s="67"/>
      <c r="AX29" s="115">
        <f>IF(BA29=0,0,AW29/BA29)</f>
        <v>0</v>
      </c>
      <c r="AY29" s="68"/>
      <c r="AZ29" s="115">
        <f t="shared" si="37"/>
        <v>0</v>
      </c>
      <c r="BA29" s="121">
        <f t="shared" si="16"/>
        <v>0</v>
      </c>
      <c r="BB29" s="205"/>
      <c r="BC29" s="115">
        <f t="shared" si="26"/>
        <v>0</v>
      </c>
      <c r="BD29" s="209"/>
      <c r="BE29" s="115">
        <f t="shared" si="38"/>
        <v>0</v>
      </c>
      <c r="BF29" s="121">
        <f t="shared" si="17"/>
        <v>0</v>
      </c>
      <c r="BG29" s="67"/>
      <c r="BH29" s="115">
        <f t="shared" si="42"/>
        <v>0</v>
      </c>
      <c r="BI29" s="68"/>
      <c r="BJ29" s="115">
        <f t="shared" si="43"/>
        <v>0</v>
      </c>
      <c r="BK29" s="121">
        <f t="shared" si="27"/>
        <v>0</v>
      </c>
      <c r="BL29" s="205"/>
      <c r="BM29" s="115">
        <f t="shared" si="28"/>
        <v>0</v>
      </c>
      <c r="BN29" s="209"/>
      <c r="BO29" s="115">
        <f t="shared" si="29"/>
        <v>0</v>
      </c>
      <c r="BP29" s="121">
        <f t="shared" si="39"/>
        <v>0</v>
      </c>
      <c r="BQ29" s="73">
        <f t="shared" si="30"/>
        <v>0</v>
      </c>
      <c r="BR29" s="178">
        <f t="shared" si="31"/>
        <v>0</v>
      </c>
    </row>
    <row r="30" spans="1:70" x14ac:dyDescent="0.25">
      <c r="A30" s="374"/>
      <c r="B30" s="160" t="s">
        <v>271</v>
      </c>
      <c r="C30" s="39" t="s">
        <v>30</v>
      </c>
      <c r="D30" s="205">
        <v>0</v>
      </c>
      <c r="E30" s="115">
        <f t="shared" si="0"/>
        <v>0</v>
      </c>
      <c r="F30" s="209">
        <v>1</v>
      </c>
      <c r="G30" s="115">
        <f t="shared" si="1"/>
        <v>1</v>
      </c>
      <c r="H30" s="213">
        <f t="shared" si="2"/>
        <v>1</v>
      </c>
      <c r="I30" s="66">
        <v>0</v>
      </c>
      <c r="J30" s="115">
        <f t="shared" si="3"/>
        <v>0</v>
      </c>
      <c r="K30" s="65">
        <v>0</v>
      </c>
      <c r="L30" s="154">
        <f t="shared" si="4"/>
        <v>0</v>
      </c>
      <c r="M30" s="121">
        <f t="shared" si="5"/>
        <v>0</v>
      </c>
      <c r="N30" s="205">
        <v>0</v>
      </c>
      <c r="O30" s="115">
        <f t="shared" si="6"/>
        <v>0</v>
      </c>
      <c r="P30" s="209">
        <v>0</v>
      </c>
      <c r="Q30" s="154">
        <f t="shared" si="7"/>
        <v>0</v>
      </c>
      <c r="R30" s="213">
        <f t="shared" si="8"/>
        <v>0</v>
      </c>
      <c r="S30" s="66">
        <v>0</v>
      </c>
      <c r="T30" s="115">
        <f t="shared" si="9"/>
        <v>0</v>
      </c>
      <c r="U30" s="65">
        <v>0</v>
      </c>
      <c r="V30" s="154">
        <f t="shared" si="10"/>
        <v>0</v>
      </c>
      <c r="W30" s="121">
        <f t="shared" si="11"/>
        <v>0</v>
      </c>
      <c r="X30" s="205">
        <v>0</v>
      </c>
      <c r="Y30" s="115">
        <f t="shared" si="12"/>
        <v>0</v>
      </c>
      <c r="Z30" s="209">
        <v>0</v>
      </c>
      <c r="AA30" s="154">
        <f t="shared" si="13"/>
        <v>0</v>
      </c>
      <c r="AB30" s="121">
        <f t="shared" si="14"/>
        <v>0</v>
      </c>
      <c r="AC30" s="66">
        <v>0</v>
      </c>
      <c r="AD30" s="115">
        <f t="shared" si="32"/>
        <v>0</v>
      </c>
      <c r="AE30" s="65">
        <v>0</v>
      </c>
      <c r="AF30" s="154">
        <f t="shared" si="33"/>
        <v>0</v>
      </c>
      <c r="AG30" s="121">
        <f t="shared" si="19"/>
        <v>0</v>
      </c>
      <c r="AH30" s="205">
        <v>0</v>
      </c>
      <c r="AI30" s="115">
        <f t="shared" si="34"/>
        <v>0</v>
      </c>
      <c r="AJ30" s="205">
        <v>0</v>
      </c>
      <c r="AK30" s="115">
        <f t="shared" si="35"/>
        <v>0</v>
      </c>
      <c r="AL30" s="121">
        <f t="shared" si="21"/>
        <v>0</v>
      </c>
      <c r="AM30" s="66">
        <v>0</v>
      </c>
      <c r="AN30" s="115">
        <f t="shared" si="90"/>
        <v>0</v>
      </c>
      <c r="AO30" s="65">
        <v>0</v>
      </c>
      <c r="AP30" s="115">
        <f t="shared" si="40"/>
        <v>0</v>
      </c>
      <c r="AQ30" s="121">
        <f t="shared" si="15"/>
        <v>0</v>
      </c>
      <c r="AR30" s="205"/>
      <c r="AS30" s="115">
        <f t="shared" si="23"/>
        <v>0</v>
      </c>
      <c r="AT30" s="209"/>
      <c r="AU30" s="115">
        <f t="shared" si="36"/>
        <v>0</v>
      </c>
      <c r="AV30" s="121">
        <f t="shared" si="24"/>
        <v>0</v>
      </c>
      <c r="AW30" s="66"/>
      <c r="AX30" s="115">
        <f t="shared" si="41"/>
        <v>0</v>
      </c>
      <c r="AY30" s="65"/>
      <c r="AZ30" s="115">
        <f t="shared" si="37"/>
        <v>0</v>
      </c>
      <c r="BA30" s="121">
        <f t="shared" si="16"/>
        <v>0</v>
      </c>
      <c r="BB30" s="205"/>
      <c r="BC30" s="115">
        <f t="shared" si="26"/>
        <v>0</v>
      </c>
      <c r="BD30" s="209"/>
      <c r="BE30" s="115">
        <f t="shared" si="38"/>
        <v>0</v>
      </c>
      <c r="BF30" s="121">
        <f t="shared" si="17"/>
        <v>0</v>
      </c>
      <c r="BG30" s="66"/>
      <c r="BH30" s="115">
        <f t="shared" si="42"/>
        <v>0</v>
      </c>
      <c r="BI30" s="65"/>
      <c r="BJ30" s="115">
        <f t="shared" si="43"/>
        <v>0</v>
      </c>
      <c r="BK30" s="121">
        <f t="shared" si="27"/>
        <v>0</v>
      </c>
      <c r="BL30" s="205"/>
      <c r="BM30" s="115">
        <f t="shared" si="28"/>
        <v>0</v>
      </c>
      <c r="BN30" s="209"/>
      <c r="BO30" s="115">
        <f t="shared" si="29"/>
        <v>0</v>
      </c>
      <c r="BP30" s="121">
        <f t="shared" si="39"/>
        <v>0</v>
      </c>
      <c r="BQ30" s="73">
        <f t="shared" si="30"/>
        <v>0</v>
      </c>
      <c r="BR30" s="178">
        <f t="shared" si="31"/>
        <v>0</v>
      </c>
    </row>
    <row r="31" spans="1:70" x14ac:dyDescent="0.25">
      <c r="A31" s="36"/>
      <c r="B31" s="160" t="s">
        <v>272</v>
      </c>
      <c r="C31" s="39" t="s">
        <v>30</v>
      </c>
      <c r="D31" s="205">
        <v>3</v>
      </c>
      <c r="E31" s="115">
        <f t="shared" si="0"/>
        <v>0.5</v>
      </c>
      <c r="F31" s="209">
        <v>3</v>
      </c>
      <c r="G31" s="115">
        <f t="shared" si="1"/>
        <v>0.5</v>
      </c>
      <c r="H31" s="213">
        <f t="shared" si="2"/>
        <v>6</v>
      </c>
      <c r="I31" s="66">
        <v>3</v>
      </c>
      <c r="J31" s="115">
        <f t="shared" si="3"/>
        <v>0.5</v>
      </c>
      <c r="K31" s="65">
        <v>3</v>
      </c>
      <c r="L31" s="154">
        <f t="shared" si="4"/>
        <v>0.5</v>
      </c>
      <c r="M31" s="121">
        <f t="shared" si="5"/>
        <v>6</v>
      </c>
      <c r="N31" s="205">
        <v>5</v>
      </c>
      <c r="O31" s="115">
        <f t="shared" si="6"/>
        <v>0.55555555555555558</v>
      </c>
      <c r="P31" s="209">
        <v>4</v>
      </c>
      <c r="Q31" s="154">
        <f t="shared" si="7"/>
        <v>0.44444444444444442</v>
      </c>
      <c r="R31" s="213">
        <f t="shared" si="8"/>
        <v>9</v>
      </c>
      <c r="S31" s="66">
        <v>8</v>
      </c>
      <c r="T31" s="115">
        <f t="shared" si="9"/>
        <v>0.4</v>
      </c>
      <c r="U31" s="65">
        <v>12</v>
      </c>
      <c r="V31" s="154">
        <f t="shared" si="10"/>
        <v>0.6</v>
      </c>
      <c r="W31" s="121">
        <f t="shared" si="11"/>
        <v>20</v>
      </c>
      <c r="X31" s="205">
        <v>9</v>
      </c>
      <c r="Y31" s="115">
        <f t="shared" si="12"/>
        <v>0.45</v>
      </c>
      <c r="Z31" s="209">
        <v>11</v>
      </c>
      <c r="AA31" s="154">
        <f t="shared" si="13"/>
        <v>0.55000000000000004</v>
      </c>
      <c r="AB31" s="121">
        <f t="shared" si="14"/>
        <v>20</v>
      </c>
      <c r="AC31" s="66">
        <v>10</v>
      </c>
      <c r="AD31" s="115">
        <f t="shared" si="32"/>
        <v>0.47619047619047616</v>
      </c>
      <c r="AE31" s="65">
        <v>11</v>
      </c>
      <c r="AF31" s="154">
        <f t="shared" si="33"/>
        <v>0.52380952380952384</v>
      </c>
      <c r="AG31" s="121">
        <f t="shared" si="19"/>
        <v>21</v>
      </c>
      <c r="AH31" s="205">
        <v>10</v>
      </c>
      <c r="AI31" s="115">
        <f t="shared" si="34"/>
        <v>0.45454545454545453</v>
      </c>
      <c r="AJ31" s="205">
        <v>12</v>
      </c>
      <c r="AK31" s="115">
        <f t="shared" si="35"/>
        <v>0.54545454545454541</v>
      </c>
      <c r="AL31" s="121">
        <f t="shared" si="21"/>
        <v>22</v>
      </c>
      <c r="AM31" s="66">
        <v>10</v>
      </c>
      <c r="AN31" s="115">
        <f t="shared" si="90"/>
        <v>0.45454545454545453</v>
      </c>
      <c r="AO31" s="65">
        <v>12</v>
      </c>
      <c r="AP31" s="115">
        <f t="shared" si="40"/>
        <v>0.54545454545454541</v>
      </c>
      <c r="AQ31" s="121">
        <f t="shared" si="15"/>
        <v>22</v>
      </c>
      <c r="AR31" s="205"/>
      <c r="AS31" s="115">
        <f t="shared" si="23"/>
        <v>0</v>
      </c>
      <c r="AT31" s="209"/>
      <c r="AU31" s="115">
        <f t="shared" si="36"/>
        <v>0</v>
      </c>
      <c r="AV31" s="121">
        <f t="shared" si="24"/>
        <v>0</v>
      </c>
      <c r="AW31" s="66"/>
      <c r="AX31" s="115">
        <f t="shared" si="41"/>
        <v>0</v>
      </c>
      <c r="AY31" s="65"/>
      <c r="AZ31" s="115">
        <f t="shared" si="37"/>
        <v>0</v>
      </c>
      <c r="BA31" s="121">
        <f t="shared" si="16"/>
        <v>0</v>
      </c>
      <c r="BB31" s="205"/>
      <c r="BC31" s="115">
        <f t="shared" si="26"/>
        <v>0</v>
      </c>
      <c r="BD31" s="209"/>
      <c r="BE31" s="115">
        <f t="shared" si="38"/>
        <v>0</v>
      </c>
      <c r="BF31" s="121">
        <f t="shared" si="17"/>
        <v>0</v>
      </c>
      <c r="BG31" s="66"/>
      <c r="BH31" s="115">
        <f t="shared" si="42"/>
        <v>0</v>
      </c>
      <c r="BI31" s="65"/>
      <c r="BJ31" s="115">
        <f t="shared" si="43"/>
        <v>0</v>
      </c>
      <c r="BK31" s="121">
        <f t="shared" si="27"/>
        <v>0</v>
      </c>
      <c r="BL31" s="205"/>
      <c r="BM31" s="115">
        <f t="shared" si="28"/>
        <v>0</v>
      </c>
      <c r="BN31" s="209"/>
      <c r="BO31" s="115">
        <f t="shared" si="29"/>
        <v>0</v>
      </c>
      <c r="BP31" s="121">
        <f t="shared" si="39"/>
        <v>0</v>
      </c>
      <c r="BQ31" s="73">
        <f t="shared" si="30"/>
        <v>0</v>
      </c>
      <c r="BR31" s="178">
        <f t="shared" si="31"/>
        <v>16</v>
      </c>
    </row>
    <row r="32" spans="1:70" s="70" customFormat="1" x14ac:dyDescent="0.25">
      <c r="A32" s="36"/>
      <c r="B32" s="160" t="s">
        <v>273</v>
      </c>
      <c r="C32" s="39" t="s">
        <v>30</v>
      </c>
      <c r="D32" s="205">
        <v>2</v>
      </c>
      <c r="E32" s="115">
        <f t="shared" si="0"/>
        <v>0.25</v>
      </c>
      <c r="F32" s="209">
        <v>6</v>
      </c>
      <c r="G32" s="115">
        <f t="shared" si="1"/>
        <v>0.75</v>
      </c>
      <c r="H32" s="213">
        <f t="shared" si="2"/>
        <v>8</v>
      </c>
      <c r="I32" s="66">
        <v>2</v>
      </c>
      <c r="J32" s="115">
        <f t="shared" si="3"/>
        <v>0.25</v>
      </c>
      <c r="K32" s="65">
        <v>6</v>
      </c>
      <c r="L32" s="154">
        <f t="shared" si="4"/>
        <v>0.75</v>
      </c>
      <c r="M32" s="121">
        <f t="shared" si="5"/>
        <v>8</v>
      </c>
      <c r="N32" s="205">
        <v>2</v>
      </c>
      <c r="O32" s="115">
        <f t="shared" si="6"/>
        <v>0.25</v>
      </c>
      <c r="P32" s="209">
        <v>6</v>
      </c>
      <c r="Q32" s="154">
        <f t="shared" si="7"/>
        <v>0.75</v>
      </c>
      <c r="R32" s="213">
        <f t="shared" si="8"/>
        <v>8</v>
      </c>
      <c r="S32" s="66">
        <v>1</v>
      </c>
      <c r="T32" s="115">
        <f t="shared" si="9"/>
        <v>0.16666666666666666</v>
      </c>
      <c r="U32" s="65">
        <v>5</v>
      </c>
      <c r="V32" s="154">
        <f t="shared" si="10"/>
        <v>0.83333333333333337</v>
      </c>
      <c r="W32" s="121">
        <f t="shared" si="11"/>
        <v>6</v>
      </c>
      <c r="X32" s="205">
        <v>1</v>
      </c>
      <c r="Y32" s="115">
        <f t="shared" si="12"/>
        <v>0.14285714285714285</v>
      </c>
      <c r="Z32" s="209">
        <v>6</v>
      </c>
      <c r="AA32" s="154">
        <f t="shared" si="13"/>
        <v>0.8571428571428571</v>
      </c>
      <c r="AB32" s="121">
        <f t="shared" si="14"/>
        <v>7</v>
      </c>
      <c r="AC32" s="66">
        <v>1</v>
      </c>
      <c r="AD32" s="115">
        <f t="shared" si="32"/>
        <v>0.125</v>
      </c>
      <c r="AE32" s="65">
        <v>7</v>
      </c>
      <c r="AF32" s="154">
        <f t="shared" si="33"/>
        <v>0.875</v>
      </c>
      <c r="AG32" s="121">
        <f t="shared" ref="AG32" si="91">SUM(AC32,AE32)</f>
        <v>8</v>
      </c>
      <c r="AH32" s="205">
        <v>1</v>
      </c>
      <c r="AI32" s="115">
        <f t="shared" si="34"/>
        <v>0.125</v>
      </c>
      <c r="AJ32" s="205">
        <v>7</v>
      </c>
      <c r="AK32" s="115">
        <f t="shared" si="35"/>
        <v>0.875</v>
      </c>
      <c r="AL32" s="121">
        <f t="shared" ref="AL32" si="92">SUM(AH32,AJ32)</f>
        <v>8</v>
      </c>
      <c r="AM32" s="66">
        <v>1</v>
      </c>
      <c r="AN32" s="115">
        <f t="shared" si="90"/>
        <v>0.125</v>
      </c>
      <c r="AO32" s="65">
        <v>7</v>
      </c>
      <c r="AP32" s="115">
        <f t="shared" si="40"/>
        <v>0.875</v>
      </c>
      <c r="AQ32" s="121">
        <f t="shared" ref="AQ32" si="93">SUM(AM32,AO32)</f>
        <v>8</v>
      </c>
      <c r="AR32" s="205"/>
      <c r="AS32" s="115">
        <f t="shared" si="23"/>
        <v>0</v>
      </c>
      <c r="AT32" s="209"/>
      <c r="AU32" s="115">
        <f t="shared" si="36"/>
        <v>0</v>
      </c>
      <c r="AV32" s="121">
        <f t="shared" ref="AV32" si="94">SUM(AR32,AT32)</f>
        <v>0</v>
      </c>
      <c r="AW32" s="66"/>
      <c r="AX32" s="115">
        <f t="shared" si="41"/>
        <v>0</v>
      </c>
      <c r="AY32" s="65"/>
      <c r="AZ32" s="115">
        <f t="shared" si="37"/>
        <v>0</v>
      </c>
      <c r="BA32" s="121">
        <f t="shared" ref="BA32" si="95">SUM(AW32,AY32)</f>
        <v>0</v>
      </c>
      <c r="BB32" s="205"/>
      <c r="BC32" s="115">
        <f t="shared" si="26"/>
        <v>0</v>
      </c>
      <c r="BD32" s="209"/>
      <c r="BE32" s="115">
        <f t="shared" si="38"/>
        <v>0</v>
      </c>
      <c r="BF32" s="121">
        <f t="shared" ref="BF32" si="96">SUM(BB32,BD32)</f>
        <v>0</v>
      </c>
      <c r="BG32" s="66"/>
      <c r="BH32" s="115">
        <f t="shared" si="42"/>
        <v>0</v>
      </c>
      <c r="BI32" s="65"/>
      <c r="BJ32" s="115">
        <f t="shared" si="43"/>
        <v>0</v>
      </c>
      <c r="BK32" s="121">
        <f t="shared" si="27"/>
        <v>0</v>
      </c>
      <c r="BL32" s="205"/>
      <c r="BM32" s="115">
        <f t="shared" si="28"/>
        <v>0</v>
      </c>
      <c r="BN32" s="209"/>
      <c r="BO32" s="115">
        <f t="shared" si="29"/>
        <v>0</v>
      </c>
      <c r="BP32" s="121">
        <f t="shared" ref="BP32" si="97">SUM(BL32,BN32)</f>
        <v>0</v>
      </c>
      <c r="BQ32" s="73">
        <f t="shared" si="30"/>
        <v>0</v>
      </c>
      <c r="BR32" s="178">
        <f t="shared" si="31"/>
        <v>0</v>
      </c>
    </row>
    <row r="33" spans="1:70" s="70" customFormat="1" x14ac:dyDescent="0.25">
      <c r="A33" s="36" t="s">
        <v>117</v>
      </c>
      <c r="B33" s="47" t="s">
        <v>274</v>
      </c>
      <c r="C33" s="39" t="s">
        <v>30</v>
      </c>
      <c r="D33" s="205">
        <v>0</v>
      </c>
      <c r="E33" s="115">
        <f t="shared" si="0"/>
        <v>0</v>
      </c>
      <c r="F33" s="209">
        <v>0</v>
      </c>
      <c r="G33" s="115">
        <f t="shared" si="1"/>
        <v>0</v>
      </c>
      <c r="H33" s="213">
        <f t="shared" si="2"/>
        <v>0</v>
      </c>
      <c r="I33" s="66">
        <v>0</v>
      </c>
      <c r="J33" s="115">
        <f t="shared" si="3"/>
        <v>0</v>
      </c>
      <c r="K33" s="68">
        <v>0</v>
      </c>
      <c r="L33" s="154">
        <f t="shared" si="4"/>
        <v>0</v>
      </c>
      <c r="M33" s="121">
        <f t="shared" si="5"/>
        <v>0</v>
      </c>
      <c r="N33" s="205">
        <v>0</v>
      </c>
      <c r="O33" s="115">
        <f t="shared" si="6"/>
        <v>0</v>
      </c>
      <c r="P33" s="209">
        <v>0</v>
      </c>
      <c r="Q33" s="154">
        <f t="shared" si="7"/>
        <v>0</v>
      </c>
      <c r="R33" s="213">
        <f t="shared" si="8"/>
        <v>0</v>
      </c>
      <c r="S33" s="67">
        <v>0</v>
      </c>
      <c r="T33" s="115">
        <f t="shared" si="9"/>
        <v>0</v>
      </c>
      <c r="U33" s="68">
        <v>0</v>
      </c>
      <c r="V33" s="154">
        <f t="shared" si="10"/>
        <v>0</v>
      </c>
      <c r="W33" s="121">
        <f t="shared" si="11"/>
        <v>0</v>
      </c>
      <c r="X33" s="205">
        <v>0</v>
      </c>
      <c r="Y33" s="115">
        <f t="shared" si="12"/>
        <v>0</v>
      </c>
      <c r="Z33" s="209">
        <v>0</v>
      </c>
      <c r="AA33" s="154">
        <f t="shared" si="13"/>
        <v>0</v>
      </c>
      <c r="AB33" s="121">
        <f t="shared" si="14"/>
        <v>0</v>
      </c>
      <c r="AC33" s="66">
        <v>0</v>
      </c>
      <c r="AD33" s="115">
        <f t="shared" si="32"/>
        <v>0</v>
      </c>
      <c r="AE33" s="65">
        <v>0</v>
      </c>
      <c r="AF33" s="154">
        <f t="shared" si="33"/>
        <v>0</v>
      </c>
      <c r="AG33" s="121">
        <f t="shared" si="19"/>
        <v>0</v>
      </c>
      <c r="AH33" s="205">
        <v>0</v>
      </c>
      <c r="AI33" s="115">
        <f t="shared" si="34"/>
        <v>0</v>
      </c>
      <c r="AJ33" s="205">
        <v>0</v>
      </c>
      <c r="AK33" s="115">
        <f t="shared" si="35"/>
        <v>0</v>
      </c>
      <c r="AL33" s="121">
        <f t="shared" si="21"/>
        <v>0</v>
      </c>
      <c r="AM33" s="66">
        <v>0</v>
      </c>
      <c r="AN33" s="115">
        <f t="shared" si="90"/>
        <v>0</v>
      </c>
      <c r="AO33" s="65">
        <v>0</v>
      </c>
      <c r="AP33" s="115">
        <f t="shared" si="40"/>
        <v>0</v>
      </c>
      <c r="AQ33" s="121">
        <f t="shared" si="15"/>
        <v>0</v>
      </c>
      <c r="AR33" s="205"/>
      <c r="AS33" s="115">
        <f t="shared" si="23"/>
        <v>0</v>
      </c>
      <c r="AT33" s="209"/>
      <c r="AU33" s="115">
        <f t="shared" si="36"/>
        <v>0</v>
      </c>
      <c r="AV33" s="121">
        <f t="shared" si="24"/>
        <v>0</v>
      </c>
      <c r="AW33" s="66"/>
      <c r="AX33" s="115">
        <f t="shared" si="41"/>
        <v>0</v>
      </c>
      <c r="AY33" s="65"/>
      <c r="AZ33" s="115">
        <f t="shared" si="37"/>
        <v>0</v>
      </c>
      <c r="BA33" s="121">
        <f t="shared" si="16"/>
        <v>0</v>
      </c>
      <c r="BB33" s="205"/>
      <c r="BC33" s="115">
        <f t="shared" si="26"/>
        <v>0</v>
      </c>
      <c r="BD33" s="209"/>
      <c r="BE33" s="115">
        <f t="shared" si="38"/>
        <v>0</v>
      </c>
      <c r="BF33" s="121">
        <f t="shared" si="17"/>
        <v>0</v>
      </c>
      <c r="BG33" s="66"/>
      <c r="BH33" s="115">
        <f t="shared" si="42"/>
        <v>0</v>
      </c>
      <c r="BI33" s="65"/>
      <c r="BJ33" s="115">
        <f t="shared" si="43"/>
        <v>0</v>
      </c>
      <c r="BK33" s="121">
        <f t="shared" si="27"/>
        <v>0</v>
      </c>
      <c r="BL33" s="205"/>
      <c r="BM33" s="115">
        <f t="shared" si="28"/>
        <v>0</v>
      </c>
      <c r="BN33" s="209"/>
      <c r="BO33" s="115">
        <f t="shared" si="29"/>
        <v>0</v>
      </c>
      <c r="BP33" s="121">
        <f t="shared" si="39"/>
        <v>0</v>
      </c>
      <c r="BQ33" s="73">
        <f t="shared" si="30"/>
        <v>0</v>
      </c>
      <c r="BR33" s="178">
        <f t="shared" si="31"/>
        <v>0</v>
      </c>
    </row>
    <row r="34" spans="1:70" x14ac:dyDescent="0.25">
      <c r="A34" s="46" t="s">
        <v>117</v>
      </c>
      <c r="B34" s="160" t="s">
        <v>218</v>
      </c>
      <c r="C34" s="39" t="s">
        <v>30</v>
      </c>
      <c r="D34" s="205">
        <v>5</v>
      </c>
      <c r="E34" s="115">
        <f t="shared" si="0"/>
        <v>1</v>
      </c>
      <c r="F34" s="209">
        <v>0</v>
      </c>
      <c r="G34" s="115">
        <f t="shared" si="1"/>
        <v>0</v>
      </c>
      <c r="H34" s="213">
        <f t="shared" si="2"/>
        <v>5</v>
      </c>
      <c r="I34" s="66">
        <v>5</v>
      </c>
      <c r="J34" s="115">
        <f t="shared" si="3"/>
        <v>1</v>
      </c>
      <c r="K34" s="68">
        <v>0</v>
      </c>
      <c r="L34" s="154">
        <f t="shared" si="4"/>
        <v>0</v>
      </c>
      <c r="M34" s="121">
        <f t="shared" si="5"/>
        <v>5</v>
      </c>
      <c r="N34" s="205">
        <v>5</v>
      </c>
      <c r="O34" s="115">
        <f t="shared" si="6"/>
        <v>1</v>
      </c>
      <c r="P34" s="209">
        <v>0</v>
      </c>
      <c r="Q34" s="154">
        <f t="shared" si="7"/>
        <v>0</v>
      </c>
      <c r="R34" s="213">
        <f t="shared" si="8"/>
        <v>5</v>
      </c>
      <c r="S34" s="67">
        <v>5</v>
      </c>
      <c r="T34" s="115">
        <f t="shared" si="9"/>
        <v>1</v>
      </c>
      <c r="U34" s="68">
        <v>0</v>
      </c>
      <c r="V34" s="154">
        <f t="shared" si="10"/>
        <v>0</v>
      </c>
      <c r="W34" s="121">
        <f t="shared" si="11"/>
        <v>5</v>
      </c>
      <c r="X34" s="205">
        <v>5</v>
      </c>
      <c r="Y34" s="115">
        <f t="shared" si="12"/>
        <v>1</v>
      </c>
      <c r="Z34" s="209">
        <v>0</v>
      </c>
      <c r="AA34" s="154">
        <f t="shared" si="13"/>
        <v>0</v>
      </c>
      <c r="AB34" s="121">
        <f t="shared" si="14"/>
        <v>5</v>
      </c>
      <c r="AC34" s="66">
        <v>5</v>
      </c>
      <c r="AD34" s="115">
        <f t="shared" si="32"/>
        <v>0.83333333333333337</v>
      </c>
      <c r="AE34" s="65">
        <v>1</v>
      </c>
      <c r="AF34" s="154">
        <f t="shared" si="33"/>
        <v>0.16666666666666666</v>
      </c>
      <c r="AG34" s="121">
        <f t="shared" si="19"/>
        <v>6</v>
      </c>
      <c r="AH34" s="205">
        <v>5</v>
      </c>
      <c r="AI34" s="115">
        <f t="shared" si="34"/>
        <v>0.83333333333333337</v>
      </c>
      <c r="AJ34" s="205">
        <v>1</v>
      </c>
      <c r="AK34" s="115">
        <f t="shared" si="35"/>
        <v>0.16666666666666666</v>
      </c>
      <c r="AL34" s="121">
        <f t="shared" si="21"/>
        <v>6</v>
      </c>
      <c r="AM34" s="66">
        <v>5</v>
      </c>
      <c r="AN34" s="115">
        <f t="shared" si="90"/>
        <v>0.7142857142857143</v>
      </c>
      <c r="AO34" s="65">
        <v>2</v>
      </c>
      <c r="AP34" s="115">
        <f t="shared" si="40"/>
        <v>0.2857142857142857</v>
      </c>
      <c r="AQ34" s="121">
        <f t="shared" si="15"/>
        <v>7</v>
      </c>
      <c r="AR34" s="205"/>
      <c r="AS34" s="115">
        <f t="shared" si="23"/>
        <v>0</v>
      </c>
      <c r="AT34" s="209"/>
      <c r="AU34" s="115">
        <f t="shared" si="36"/>
        <v>0</v>
      </c>
      <c r="AV34" s="121">
        <f t="shared" si="24"/>
        <v>0</v>
      </c>
      <c r="AW34" s="66"/>
      <c r="AX34" s="115">
        <f t="shared" si="41"/>
        <v>0</v>
      </c>
      <c r="AY34" s="65"/>
      <c r="AZ34" s="115">
        <f t="shared" si="37"/>
        <v>0</v>
      </c>
      <c r="BA34" s="121">
        <f t="shared" si="16"/>
        <v>0</v>
      </c>
      <c r="BB34" s="205"/>
      <c r="BC34" s="115">
        <f t="shared" si="26"/>
        <v>0</v>
      </c>
      <c r="BD34" s="209"/>
      <c r="BE34" s="115">
        <f t="shared" si="38"/>
        <v>0</v>
      </c>
      <c r="BF34" s="121">
        <f t="shared" si="17"/>
        <v>0</v>
      </c>
      <c r="BG34" s="66"/>
      <c r="BH34" s="115">
        <f t="shared" si="42"/>
        <v>0</v>
      </c>
      <c r="BI34" s="65"/>
      <c r="BJ34" s="115">
        <f t="shared" si="43"/>
        <v>0</v>
      </c>
      <c r="BK34" s="121">
        <f t="shared" si="27"/>
        <v>0</v>
      </c>
      <c r="BL34" s="205"/>
      <c r="BM34" s="115">
        <f t="shared" si="28"/>
        <v>0</v>
      </c>
      <c r="BN34" s="209"/>
      <c r="BO34" s="115">
        <f t="shared" si="29"/>
        <v>0</v>
      </c>
      <c r="BP34" s="121">
        <f t="shared" si="39"/>
        <v>0</v>
      </c>
      <c r="BQ34" s="73">
        <f t="shared" si="30"/>
        <v>1</v>
      </c>
      <c r="BR34" s="178">
        <f t="shared" si="31"/>
        <v>2</v>
      </c>
    </row>
    <row r="35" spans="1:70" s="70" customFormat="1" x14ac:dyDescent="0.25">
      <c r="A35" s="36" t="s">
        <v>119</v>
      </c>
      <c r="B35" s="160" t="s">
        <v>275</v>
      </c>
      <c r="C35" s="39" t="s">
        <v>30</v>
      </c>
      <c r="D35" s="205">
        <v>13</v>
      </c>
      <c r="E35" s="115">
        <f t="shared" si="0"/>
        <v>0.68421052631578949</v>
      </c>
      <c r="F35" s="209">
        <v>6</v>
      </c>
      <c r="G35" s="115">
        <f t="shared" si="1"/>
        <v>0.31578947368421051</v>
      </c>
      <c r="H35" s="213">
        <f t="shared" si="2"/>
        <v>19</v>
      </c>
      <c r="I35" s="66">
        <v>13</v>
      </c>
      <c r="J35" s="115">
        <f t="shared" si="3"/>
        <v>0.68421052631578949</v>
      </c>
      <c r="K35" s="68">
        <v>6</v>
      </c>
      <c r="L35" s="154">
        <f t="shared" si="4"/>
        <v>0.31578947368421051</v>
      </c>
      <c r="M35" s="121">
        <f t="shared" si="5"/>
        <v>19</v>
      </c>
      <c r="N35" s="205">
        <v>13</v>
      </c>
      <c r="O35" s="115">
        <f t="shared" si="6"/>
        <v>0.68421052631578949</v>
      </c>
      <c r="P35" s="209">
        <v>6</v>
      </c>
      <c r="Q35" s="154">
        <f t="shared" si="7"/>
        <v>0.31578947368421051</v>
      </c>
      <c r="R35" s="213">
        <f t="shared" si="8"/>
        <v>19</v>
      </c>
      <c r="S35" s="67">
        <v>15</v>
      </c>
      <c r="T35" s="115">
        <f t="shared" si="9"/>
        <v>0.65217391304347827</v>
      </c>
      <c r="U35" s="68">
        <v>8</v>
      </c>
      <c r="V35" s="154">
        <f t="shared" si="10"/>
        <v>0.34782608695652173</v>
      </c>
      <c r="W35" s="121">
        <f t="shared" si="11"/>
        <v>23</v>
      </c>
      <c r="X35" s="205">
        <v>15</v>
      </c>
      <c r="Y35" s="115">
        <f t="shared" si="12"/>
        <v>0.65217391304347827</v>
      </c>
      <c r="Z35" s="209">
        <v>8</v>
      </c>
      <c r="AA35" s="154">
        <f t="shared" si="13"/>
        <v>0.34782608695652173</v>
      </c>
      <c r="AB35" s="121">
        <f t="shared" si="14"/>
        <v>23</v>
      </c>
      <c r="AC35" s="66">
        <v>15</v>
      </c>
      <c r="AD35" s="115">
        <f t="shared" si="32"/>
        <v>0.65217391304347827</v>
      </c>
      <c r="AE35" s="65">
        <v>8</v>
      </c>
      <c r="AF35" s="154">
        <f t="shared" si="33"/>
        <v>0.34782608695652173</v>
      </c>
      <c r="AG35" s="121">
        <f t="shared" si="19"/>
        <v>23</v>
      </c>
      <c r="AH35" s="205">
        <v>15</v>
      </c>
      <c r="AI35" s="115">
        <f t="shared" si="34"/>
        <v>0.65217391304347827</v>
      </c>
      <c r="AJ35" s="205">
        <v>8</v>
      </c>
      <c r="AK35" s="115">
        <f t="shared" si="35"/>
        <v>0.34782608695652173</v>
      </c>
      <c r="AL35" s="121">
        <f t="shared" si="21"/>
        <v>23</v>
      </c>
      <c r="AM35" s="66">
        <v>15</v>
      </c>
      <c r="AN35" s="115">
        <f t="shared" si="90"/>
        <v>0.625</v>
      </c>
      <c r="AO35" s="65">
        <v>9</v>
      </c>
      <c r="AP35" s="115">
        <f t="shared" si="40"/>
        <v>0.375</v>
      </c>
      <c r="AQ35" s="121">
        <f t="shared" si="15"/>
        <v>24</v>
      </c>
      <c r="AR35" s="205"/>
      <c r="AS35" s="115">
        <f t="shared" si="23"/>
        <v>0</v>
      </c>
      <c r="AT35" s="209"/>
      <c r="AU35" s="115">
        <f t="shared" si="36"/>
        <v>0</v>
      </c>
      <c r="AV35" s="121">
        <f t="shared" si="24"/>
        <v>0</v>
      </c>
      <c r="AW35" s="66"/>
      <c r="AX35" s="115">
        <f>IF(BA35=0,0,AW35/BA35)</f>
        <v>0</v>
      </c>
      <c r="AY35" s="65"/>
      <c r="AZ35" s="115">
        <f t="shared" si="37"/>
        <v>0</v>
      </c>
      <c r="BA35" s="121">
        <f t="shared" si="16"/>
        <v>0</v>
      </c>
      <c r="BB35" s="205"/>
      <c r="BC35" s="115">
        <f t="shared" si="26"/>
        <v>0</v>
      </c>
      <c r="BD35" s="209"/>
      <c r="BE35" s="115">
        <f t="shared" si="38"/>
        <v>0</v>
      </c>
      <c r="BF35" s="121">
        <f t="shared" si="17"/>
        <v>0</v>
      </c>
      <c r="BG35" s="66"/>
      <c r="BH35" s="115">
        <f t="shared" si="42"/>
        <v>0</v>
      </c>
      <c r="BI35" s="65"/>
      <c r="BJ35" s="115">
        <f t="shared" si="43"/>
        <v>0</v>
      </c>
      <c r="BK35" s="121">
        <f t="shared" si="27"/>
        <v>0</v>
      </c>
      <c r="BL35" s="205"/>
      <c r="BM35" s="115">
        <f t="shared" si="28"/>
        <v>0</v>
      </c>
      <c r="BN35" s="209"/>
      <c r="BO35" s="115">
        <f t="shared" si="29"/>
        <v>0</v>
      </c>
      <c r="BP35" s="121">
        <f t="shared" si="39"/>
        <v>0</v>
      </c>
      <c r="BQ35" s="73">
        <f t="shared" si="30"/>
        <v>1</v>
      </c>
      <c r="BR35" s="178">
        <f t="shared" si="31"/>
        <v>5</v>
      </c>
    </row>
    <row r="36" spans="1:70" s="45" customFormat="1" x14ac:dyDescent="0.25">
      <c r="A36" s="80" t="s">
        <v>118</v>
      </c>
      <c r="B36" s="160" t="s">
        <v>276</v>
      </c>
      <c r="C36" s="39" t="s">
        <v>30</v>
      </c>
      <c r="D36" s="205">
        <v>26</v>
      </c>
      <c r="E36" s="115">
        <f t="shared" si="0"/>
        <v>0.65</v>
      </c>
      <c r="F36" s="209">
        <v>14</v>
      </c>
      <c r="G36" s="115">
        <f t="shared" si="1"/>
        <v>0.35</v>
      </c>
      <c r="H36" s="213">
        <f t="shared" si="2"/>
        <v>40</v>
      </c>
      <c r="I36" s="66">
        <v>28</v>
      </c>
      <c r="J36" s="115">
        <f t="shared" si="3"/>
        <v>0.5957446808510638</v>
      </c>
      <c r="K36" s="117">
        <v>19</v>
      </c>
      <c r="L36" s="154">
        <f t="shared" si="4"/>
        <v>0.40425531914893614</v>
      </c>
      <c r="M36" s="121">
        <f t="shared" si="5"/>
        <v>47</v>
      </c>
      <c r="N36" s="205">
        <v>28</v>
      </c>
      <c r="O36" s="115">
        <f t="shared" si="6"/>
        <v>0.60869565217391308</v>
      </c>
      <c r="P36" s="209">
        <v>18</v>
      </c>
      <c r="Q36" s="154">
        <f t="shared" si="7"/>
        <v>0.39130434782608697</v>
      </c>
      <c r="R36" s="213">
        <f t="shared" si="8"/>
        <v>46</v>
      </c>
      <c r="S36" s="116">
        <v>28</v>
      </c>
      <c r="T36" s="115">
        <f t="shared" si="9"/>
        <v>0.60869565217391308</v>
      </c>
      <c r="U36" s="117">
        <v>18</v>
      </c>
      <c r="V36" s="154">
        <f t="shared" si="10"/>
        <v>0.39130434782608697</v>
      </c>
      <c r="W36" s="121">
        <f t="shared" si="11"/>
        <v>46</v>
      </c>
      <c r="X36" s="205">
        <v>28</v>
      </c>
      <c r="Y36" s="115">
        <f t="shared" si="12"/>
        <v>0.60869565217391308</v>
      </c>
      <c r="Z36" s="209">
        <v>18</v>
      </c>
      <c r="AA36" s="154">
        <f t="shared" si="13"/>
        <v>0.39130434782608697</v>
      </c>
      <c r="AB36" s="121">
        <f t="shared" si="14"/>
        <v>46</v>
      </c>
      <c r="AC36" s="67">
        <v>28</v>
      </c>
      <c r="AD36" s="115">
        <f t="shared" si="32"/>
        <v>0.60869565217391308</v>
      </c>
      <c r="AE36" s="68">
        <v>18</v>
      </c>
      <c r="AF36" s="154">
        <f t="shared" si="33"/>
        <v>0.39130434782608697</v>
      </c>
      <c r="AG36" s="121">
        <f t="shared" si="19"/>
        <v>46</v>
      </c>
      <c r="AH36" s="205">
        <v>27</v>
      </c>
      <c r="AI36" s="115">
        <f t="shared" si="34"/>
        <v>0.6</v>
      </c>
      <c r="AJ36" s="205">
        <v>18</v>
      </c>
      <c r="AK36" s="115">
        <f t="shared" si="35"/>
        <v>0.4</v>
      </c>
      <c r="AL36" s="121">
        <f t="shared" si="21"/>
        <v>45</v>
      </c>
      <c r="AM36" s="67">
        <v>27</v>
      </c>
      <c r="AN36" s="115">
        <f t="shared" si="90"/>
        <v>0.6</v>
      </c>
      <c r="AO36" s="68">
        <v>18</v>
      </c>
      <c r="AP36" s="115">
        <f t="shared" si="40"/>
        <v>0.4</v>
      </c>
      <c r="AQ36" s="121">
        <f t="shared" si="15"/>
        <v>45</v>
      </c>
      <c r="AR36" s="205"/>
      <c r="AS36" s="115">
        <f t="shared" si="23"/>
        <v>0</v>
      </c>
      <c r="AT36" s="209"/>
      <c r="AU36" s="115">
        <f t="shared" si="36"/>
        <v>0</v>
      </c>
      <c r="AV36" s="121">
        <f t="shared" si="24"/>
        <v>0</v>
      </c>
      <c r="AW36" s="67"/>
      <c r="AX36" s="115">
        <f t="shared" si="41"/>
        <v>0</v>
      </c>
      <c r="AY36" s="68"/>
      <c r="AZ36" s="115">
        <f t="shared" si="37"/>
        <v>0</v>
      </c>
      <c r="BA36" s="121">
        <f t="shared" si="16"/>
        <v>0</v>
      </c>
      <c r="BB36" s="205"/>
      <c r="BC36" s="115">
        <f t="shared" si="26"/>
        <v>0</v>
      </c>
      <c r="BD36" s="209"/>
      <c r="BE36" s="115">
        <f t="shared" si="38"/>
        <v>0</v>
      </c>
      <c r="BF36" s="121">
        <f t="shared" si="17"/>
        <v>0</v>
      </c>
      <c r="BG36" s="67"/>
      <c r="BH36" s="115">
        <f t="shared" si="42"/>
        <v>0</v>
      </c>
      <c r="BI36" s="68"/>
      <c r="BJ36" s="115">
        <f t="shared" si="43"/>
        <v>0</v>
      </c>
      <c r="BK36" s="121">
        <f t="shared" si="27"/>
        <v>0</v>
      </c>
      <c r="BL36" s="205"/>
      <c r="BM36" s="115">
        <f t="shared" si="28"/>
        <v>0</v>
      </c>
      <c r="BN36" s="209"/>
      <c r="BO36" s="115">
        <f t="shared" si="29"/>
        <v>0</v>
      </c>
      <c r="BP36" s="121">
        <f t="shared" si="39"/>
        <v>0</v>
      </c>
      <c r="BQ36" s="73">
        <f t="shared" si="30"/>
        <v>0</v>
      </c>
      <c r="BR36" s="178">
        <f t="shared" si="31"/>
        <v>-2</v>
      </c>
    </row>
    <row r="37" spans="1:70" x14ac:dyDescent="0.25">
      <c r="A37" s="375" t="s">
        <v>134</v>
      </c>
      <c r="B37" s="160" t="s">
        <v>277</v>
      </c>
      <c r="C37" s="39" t="s">
        <v>30</v>
      </c>
      <c r="D37" s="206">
        <v>57</v>
      </c>
      <c r="E37" s="115">
        <f t="shared" si="0"/>
        <v>0.58163265306122447</v>
      </c>
      <c r="F37" s="209">
        <v>41</v>
      </c>
      <c r="G37" s="115">
        <f t="shared" si="1"/>
        <v>0.41836734693877553</v>
      </c>
      <c r="H37" s="213">
        <f t="shared" si="2"/>
        <v>98</v>
      </c>
      <c r="I37" s="66">
        <v>56</v>
      </c>
      <c r="J37" s="115">
        <f t="shared" si="3"/>
        <v>0.58947368421052626</v>
      </c>
      <c r="K37" s="68">
        <v>39</v>
      </c>
      <c r="L37" s="154">
        <f t="shared" si="4"/>
        <v>0.41052631578947368</v>
      </c>
      <c r="M37" s="121">
        <f t="shared" si="5"/>
        <v>95</v>
      </c>
      <c r="N37" s="206">
        <v>56</v>
      </c>
      <c r="O37" s="115">
        <f t="shared" si="6"/>
        <v>0.60215053763440862</v>
      </c>
      <c r="P37" s="209">
        <v>37</v>
      </c>
      <c r="Q37" s="154">
        <f t="shared" si="7"/>
        <v>0.39784946236559138</v>
      </c>
      <c r="R37" s="213">
        <f t="shared" si="8"/>
        <v>93</v>
      </c>
      <c r="S37" s="118">
        <v>56</v>
      </c>
      <c r="T37" s="115">
        <f t="shared" si="9"/>
        <v>0.58947368421052626</v>
      </c>
      <c r="U37" s="68">
        <v>39</v>
      </c>
      <c r="V37" s="154">
        <f t="shared" si="10"/>
        <v>0.41052631578947368</v>
      </c>
      <c r="W37" s="121">
        <f t="shared" si="11"/>
        <v>95</v>
      </c>
      <c r="X37" s="206">
        <v>50</v>
      </c>
      <c r="Y37" s="115">
        <f t="shared" si="12"/>
        <v>0.58139534883720934</v>
      </c>
      <c r="Z37" s="209">
        <v>36</v>
      </c>
      <c r="AA37" s="154">
        <f t="shared" si="13"/>
        <v>0.41860465116279072</v>
      </c>
      <c r="AB37" s="121">
        <f t="shared" si="14"/>
        <v>86</v>
      </c>
      <c r="AC37" s="118">
        <v>49</v>
      </c>
      <c r="AD37" s="115">
        <f t="shared" si="32"/>
        <v>0.58333333333333337</v>
      </c>
      <c r="AE37" s="68">
        <v>35</v>
      </c>
      <c r="AF37" s="154">
        <f t="shared" si="33"/>
        <v>0.41666666666666669</v>
      </c>
      <c r="AG37" s="121">
        <f t="shared" si="19"/>
        <v>84</v>
      </c>
      <c r="AH37" s="206">
        <v>48</v>
      </c>
      <c r="AI37" s="115">
        <f t="shared" si="34"/>
        <v>0.57831325301204817</v>
      </c>
      <c r="AJ37" s="205">
        <v>35</v>
      </c>
      <c r="AK37" s="115">
        <f t="shared" si="35"/>
        <v>0.42168674698795183</v>
      </c>
      <c r="AL37" s="121">
        <f t="shared" si="21"/>
        <v>83</v>
      </c>
      <c r="AM37" s="118">
        <v>47</v>
      </c>
      <c r="AN37" s="115">
        <f t="shared" si="90"/>
        <v>0.58750000000000002</v>
      </c>
      <c r="AO37" s="68">
        <v>33</v>
      </c>
      <c r="AP37" s="115">
        <f t="shared" si="40"/>
        <v>0.41249999999999998</v>
      </c>
      <c r="AQ37" s="121">
        <f t="shared" si="15"/>
        <v>80</v>
      </c>
      <c r="AR37" s="206"/>
      <c r="AS37" s="115">
        <f t="shared" si="23"/>
        <v>0</v>
      </c>
      <c r="AT37" s="209"/>
      <c r="AU37" s="115">
        <f t="shared" si="36"/>
        <v>0</v>
      </c>
      <c r="AV37" s="121">
        <f t="shared" si="24"/>
        <v>0</v>
      </c>
      <c r="AW37" s="118"/>
      <c r="AX37" s="115">
        <f t="shared" si="41"/>
        <v>0</v>
      </c>
      <c r="AY37" s="68"/>
      <c r="AZ37" s="115">
        <f t="shared" si="37"/>
        <v>0</v>
      </c>
      <c r="BA37" s="121">
        <f t="shared" si="16"/>
        <v>0</v>
      </c>
      <c r="BB37" s="206"/>
      <c r="BC37" s="115">
        <f t="shared" si="26"/>
        <v>0</v>
      </c>
      <c r="BD37" s="209"/>
      <c r="BE37" s="115">
        <f t="shared" si="38"/>
        <v>0</v>
      </c>
      <c r="BF37" s="121">
        <f t="shared" si="17"/>
        <v>0</v>
      </c>
      <c r="BG37" s="118"/>
      <c r="BH37" s="115">
        <f t="shared" si="42"/>
        <v>0</v>
      </c>
      <c r="BI37" s="68"/>
      <c r="BJ37" s="115">
        <f t="shared" si="43"/>
        <v>0</v>
      </c>
      <c r="BK37" s="121">
        <f t="shared" si="27"/>
        <v>0</v>
      </c>
      <c r="BL37" s="206"/>
      <c r="BM37" s="115">
        <f t="shared" si="28"/>
        <v>0</v>
      </c>
      <c r="BN37" s="209"/>
      <c r="BO37" s="115">
        <f t="shared" si="29"/>
        <v>0</v>
      </c>
      <c r="BP37" s="121">
        <f t="shared" si="39"/>
        <v>0</v>
      </c>
      <c r="BQ37" s="73">
        <f t="shared" si="30"/>
        <v>-3</v>
      </c>
      <c r="BR37" s="178">
        <f t="shared" si="31"/>
        <v>-15</v>
      </c>
    </row>
    <row r="38" spans="1:70" x14ac:dyDescent="0.25">
      <c r="A38" s="375" t="s">
        <v>154</v>
      </c>
      <c r="B38" s="160" t="s">
        <v>278</v>
      </c>
      <c r="C38" s="47" t="s">
        <v>30</v>
      </c>
      <c r="D38" s="206">
        <v>9</v>
      </c>
      <c r="E38" s="115">
        <f t="shared" si="0"/>
        <v>0.6</v>
      </c>
      <c r="F38" s="209">
        <v>6</v>
      </c>
      <c r="G38" s="115">
        <f t="shared" si="1"/>
        <v>0.4</v>
      </c>
      <c r="H38" s="213">
        <f t="shared" si="2"/>
        <v>15</v>
      </c>
      <c r="I38" s="66">
        <v>9</v>
      </c>
      <c r="J38" s="115">
        <f t="shared" si="3"/>
        <v>0.69230769230769229</v>
      </c>
      <c r="K38" s="68">
        <v>4</v>
      </c>
      <c r="L38" s="154">
        <f t="shared" si="4"/>
        <v>0.30769230769230771</v>
      </c>
      <c r="M38" s="121">
        <f t="shared" si="5"/>
        <v>13</v>
      </c>
      <c r="N38" s="206">
        <v>8</v>
      </c>
      <c r="O38" s="115">
        <f t="shared" si="6"/>
        <v>0.66666666666666663</v>
      </c>
      <c r="P38" s="209">
        <v>4</v>
      </c>
      <c r="Q38" s="154">
        <f t="shared" si="7"/>
        <v>0.33333333333333331</v>
      </c>
      <c r="R38" s="213">
        <f t="shared" si="8"/>
        <v>12</v>
      </c>
      <c r="S38" s="118">
        <v>7</v>
      </c>
      <c r="T38" s="115">
        <f t="shared" si="9"/>
        <v>0.63636363636363635</v>
      </c>
      <c r="U38" s="68">
        <v>4</v>
      </c>
      <c r="V38" s="154">
        <f t="shared" si="10"/>
        <v>0.36363636363636365</v>
      </c>
      <c r="W38" s="121">
        <f t="shared" si="11"/>
        <v>11</v>
      </c>
      <c r="X38" s="206">
        <v>7</v>
      </c>
      <c r="Y38" s="115">
        <f t="shared" si="12"/>
        <v>0.63636363636363635</v>
      </c>
      <c r="Z38" s="209">
        <v>4</v>
      </c>
      <c r="AA38" s="154">
        <f t="shared" si="13"/>
        <v>0.36363636363636365</v>
      </c>
      <c r="AB38" s="121">
        <f t="shared" si="14"/>
        <v>11</v>
      </c>
      <c r="AC38" s="119">
        <v>7</v>
      </c>
      <c r="AD38" s="115">
        <f t="shared" si="32"/>
        <v>0.63636363636363635</v>
      </c>
      <c r="AE38" s="117">
        <v>4</v>
      </c>
      <c r="AF38" s="154">
        <f t="shared" si="33"/>
        <v>0.36363636363636365</v>
      </c>
      <c r="AG38" s="121">
        <f t="shared" si="19"/>
        <v>11</v>
      </c>
      <c r="AH38" s="206">
        <v>7</v>
      </c>
      <c r="AI38" s="115">
        <f t="shared" si="34"/>
        <v>0.63636363636363635</v>
      </c>
      <c r="AJ38" s="205">
        <v>4</v>
      </c>
      <c r="AK38" s="115">
        <f t="shared" si="35"/>
        <v>0.36363636363636365</v>
      </c>
      <c r="AL38" s="121">
        <f t="shared" si="21"/>
        <v>11</v>
      </c>
      <c r="AM38" s="119">
        <v>6</v>
      </c>
      <c r="AN38" s="115">
        <f t="shared" si="90"/>
        <v>0.6</v>
      </c>
      <c r="AO38" s="117">
        <v>4</v>
      </c>
      <c r="AP38" s="115">
        <f t="shared" si="40"/>
        <v>0.4</v>
      </c>
      <c r="AQ38" s="121">
        <f t="shared" si="15"/>
        <v>10</v>
      </c>
      <c r="AR38" s="206"/>
      <c r="AS38" s="115">
        <f t="shared" si="23"/>
        <v>0</v>
      </c>
      <c r="AT38" s="209"/>
      <c r="AU38" s="115">
        <f t="shared" si="36"/>
        <v>0</v>
      </c>
      <c r="AV38" s="121">
        <f t="shared" si="24"/>
        <v>0</v>
      </c>
      <c r="AW38" s="119"/>
      <c r="AX38" s="115">
        <f t="shared" si="41"/>
        <v>0</v>
      </c>
      <c r="AY38" s="117"/>
      <c r="AZ38" s="115">
        <f t="shared" si="37"/>
        <v>0</v>
      </c>
      <c r="BA38" s="121">
        <f t="shared" si="16"/>
        <v>0</v>
      </c>
      <c r="BB38" s="206"/>
      <c r="BC38" s="115">
        <f t="shared" si="26"/>
        <v>0</v>
      </c>
      <c r="BD38" s="209"/>
      <c r="BE38" s="115">
        <f t="shared" si="38"/>
        <v>0</v>
      </c>
      <c r="BF38" s="121">
        <f t="shared" si="17"/>
        <v>0</v>
      </c>
      <c r="BG38" s="119"/>
      <c r="BH38" s="115">
        <f t="shared" si="42"/>
        <v>0</v>
      </c>
      <c r="BI38" s="117"/>
      <c r="BJ38" s="115">
        <f t="shared" si="43"/>
        <v>0</v>
      </c>
      <c r="BK38" s="121">
        <f t="shared" si="27"/>
        <v>0</v>
      </c>
      <c r="BL38" s="206"/>
      <c r="BM38" s="115">
        <f t="shared" si="28"/>
        <v>0</v>
      </c>
      <c r="BN38" s="209"/>
      <c r="BO38" s="115">
        <f t="shared" si="29"/>
        <v>0</v>
      </c>
      <c r="BP38" s="121">
        <f t="shared" si="39"/>
        <v>0</v>
      </c>
      <c r="BQ38" s="73">
        <f t="shared" si="30"/>
        <v>-1</v>
      </c>
      <c r="BR38" s="178">
        <f t="shared" si="31"/>
        <v>-3</v>
      </c>
    </row>
    <row r="39" spans="1:70" s="70" customFormat="1" x14ac:dyDescent="0.25">
      <c r="A39" s="375" t="s">
        <v>149</v>
      </c>
      <c r="B39" s="160" t="s">
        <v>285</v>
      </c>
      <c r="C39" s="39" t="s">
        <v>30</v>
      </c>
      <c r="D39" s="206">
        <v>0</v>
      </c>
      <c r="E39" s="115">
        <f t="shared" si="0"/>
        <v>0</v>
      </c>
      <c r="F39" s="209">
        <v>0</v>
      </c>
      <c r="G39" s="115">
        <f t="shared" si="1"/>
        <v>0</v>
      </c>
      <c r="H39" s="213">
        <f t="shared" si="2"/>
        <v>0</v>
      </c>
      <c r="I39" s="66">
        <v>0</v>
      </c>
      <c r="J39" s="115">
        <f t="shared" si="3"/>
        <v>0</v>
      </c>
      <c r="K39" s="117">
        <v>0</v>
      </c>
      <c r="L39" s="154">
        <f t="shared" si="4"/>
        <v>0</v>
      </c>
      <c r="M39" s="121">
        <f t="shared" si="5"/>
        <v>0</v>
      </c>
      <c r="N39" s="206">
        <v>0</v>
      </c>
      <c r="O39" s="115">
        <f t="shared" si="6"/>
        <v>0</v>
      </c>
      <c r="P39" s="209">
        <v>0</v>
      </c>
      <c r="Q39" s="154">
        <f t="shared" si="7"/>
        <v>0</v>
      </c>
      <c r="R39" s="213">
        <f t="shared" si="8"/>
        <v>0</v>
      </c>
      <c r="S39" s="119">
        <v>0</v>
      </c>
      <c r="T39" s="115">
        <f t="shared" si="9"/>
        <v>0</v>
      </c>
      <c r="U39" s="117">
        <v>0</v>
      </c>
      <c r="V39" s="154">
        <f t="shared" si="10"/>
        <v>0</v>
      </c>
      <c r="W39" s="121">
        <f t="shared" si="11"/>
        <v>0</v>
      </c>
      <c r="X39" s="206">
        <v>0</v>
      </c>
      <c r="Y39" s="115">
        <f t="shared" si="12"/>
        <v>0</v>
      </c>
      <c r="Z39" s="209">
        <v>0</v>
      </c>
      <c r="AA39" s="154">
        <f t="shared" si="13"/>
        <v>0</v>
      </c>
      <c r="AB39" s="121">
        <f t="shared" si="14"/>
        <v>0</v>
      </c>
      <c r="AC39" s="119">
        <v>0</v>
      </c>
      <c r="AD39" s="115">
        <f t="shared" si="32"/>
        <v>0</v>
      </c>
      <c r="AE39" s="117">
        <v>0</v>
      </c>
      <c r="AF39" s="154">
        <f t="shared" si="33"/>
        <v>0</v>
      </c>
      <c r="AG39" s="121">
        <f t="shared" ref="AG39" si="98">SUM(AC39,AE39)</f>
        <v>0</v>
      </c>
      <c r="AH39" s="206">
        <v>0</v>
      </c>
      <c r="AI39" s="115">
        <f t="shared" si="34"/>
        <v>0</v>
      </c>
      <c r="AJ39" s="205">
        <v>0</v>
      </c>
      <c r="AK39" s="115">
        <f t="shared" si="35"/>
        <v>0</v>
      </c>
      <c r="AL39" s="121">
        <f t="shared" ref="AL39" si="99">SUM(AH39,AJ39)</f>
        <v>0</v>
      </c>
      <c r="AM39" s="119">
        <v>0</v>
      </c>
      <c r="AN39" s="115">
        <f>IF(AQ39=0,0,AM39/AQ39)</f>
        <v>0</v>
      </c>
      <c r="AO39" s="117">
        <v>0</v>
      </c>
      <c r="AP39" s="115">
        <f t="shared" si="40"/>
        <v>0</v>
      </c>
      <c r="AQ39" s="121">
        <f t="shared" si="15"/>
        <v>0</v>
      </c>
      <c r="AR39" s="206"/>
      <c r="AS39" s="115">
        <f t="shared" si="23"/>
        <v>0</v>
      </c>
      <c r="AT39" s="209"/>
      <c r="AU39" s="115">
        <f t="shared" si="36"/>
        <v>0</v>
      </c>
      <c r="AV39" s="121">
        <f t="shared" ref="AV39" si="100">SUM(AR39,AT39)</f>
        <v>0</v>
      </c>
      <c r="AW39" s="119"/>
      <c r="AX39" s="115">
        <f t="shared" si="41"/>
        <v>0</v>
      </c>
      <c r="AY39" s="117"/>
      <c r="AZ39" s="115">
        <f t="shared" si="37"/>
        <v>0</v>
      </c>
      <c r="BA39" s="121">
        <f t="shared" ref="BA39" si="101">SUM(AW39,AY39)</f>
        <v>0</v>
      </c>
      <c r="BB39" s="206"/>
      <c r="BC39" s="115">
        <f t="shared" si="26"/>
        <v>0</v>
      </c>
      <c r="BD39" s="209"/>
      <c r="BE39" s="115">
        <f t="shared" si="38"/>
        <v>0</v>
      </c>
      <c r="BF39" s="121">
        <f t="shared" ref="BF39" si="102">SUM(BB39,BD39)</f>
        <v>0</v>
      </c>
      <c r="BG39" s="119"/>
      <c r="BH39" s="115">
        <f t="shared" si="42"/>
        <v>0</v>
      </c>
      <c r="BI39" s="117"/>
      <c r="BJ39" s="115">
        <f t="shared" si="43"/>
        <v>0</v>
      </c>
      <c r="BK39" s="121">
        <f t="shared" si="27"/>
        <v>0</v>
      </c>
      <c r="BL39" s="206"/>
      <c r="BM39" s="115">
        <f t="shared" si="28"/>
        <v>0</v>
      </c>
      <c r="BN39" s="209"/>
      <c r="BO39" s="115">
        <f t="shared" si="29"/>
        <v>0</v>
      </c>
      <c r="BP39" s="121">
        <f t="shared" ref="BP39" si="103">SUM(BL39,BN39)</f>
        <v>0</v>
      </c>
      <c r="BQ39" s="73">
        <f t="shared" si="30"/>
        <v>0</v>
      </c>
      <c r="BR39" s="178">
        <f t="shared" si="31"/>
        <v>0</v>
      </c>
    </row>
    <row r="40" spans="1:70" s="45" customFormat="1" x14ac:dyDescent="0.25">
      <c r="A40" s="375" t="s">
        <v>135</v>
      </c>
      <c r="B40" s="160" t="s">
        <v>280</v>
      </c>
      <c r="C40" s="39" t="s">
        <v>30</v>
      </c>
      <c r="D40" s="206">
        <v>3</v>
      </c>
      <c r="E40" s="115">
        <f t="shared" si="0"/>
        <v>0.27272727272727271</v>
      </c>
      <c r="F40" s="209">
        <v>8</v>
      </c>
      <c r="G40" s="115">
        <f t="shared" si="1"/>
        <v>0.72727272727272729</v>
      </c>
      <c r="H40" s="213">
        <f t="shared" si="2"/>
        <v>11</v>
      </c>
      <c r="I40" s="66">
        <v>6</v>
      </c>
      <c r="J40" s="115">
        <f t="shared" si="3"/>
        <v>0.46153846153846156</v>
      </c>
      <c r="K40" s="68">
        <v>7</v>
      </c>
      <c r="L40" s="154">
        <f t="shared" si="4"/>
        <v>0.53846153846153844</v>
      </c>
      <c r="M40" s="121">
        <f t="shared" si="5"/>
        <v>13</v>
      </c>
      <c r="N40" s="206">
        <v>7</v>
      </c>
      <c r="O40" s="115">
        <f t="shared" si="6"/>
        <v>0.53846153846153844</v>
      </c>
      <c r="P40" s="209">
        <v>6</v>
      </c>
      <c r="Q40" s="154">
        <f t="shared" si="7"/>
        <v>0.46153846153846156</v>
      </c>
      <c r="R40" s="213">
        <f t="shared" si="8"/>
        <v>13</v>
      </c>
      <c r="S40" s="118">
        <v>8</v>
      </c>
      <c r="T40" s="115">
        <f t="shared" si="9"/>
        <v>0.5714285714285714</v>
      </c>
      <c r="U40" s="68">
        <v>6</v>
      </c>
      <c r="V40" s="154">
        <f t="shared" si="10"/>
        <v>0.42857142857142855</v>
      </c>
      <c r="W40" s="121">
        <f t="shared" si="11"/>
        <v>14</v>
      </c>
      <c r="X40" s="206">
        <v>8</v>
      </c>
      <c r="Y40" s="115">
        <f t="shared" si="12"/>
        <v>0.5714285714285714</v>
      </c>
      <c r="Z40" s="209">
        <v>6</v>
      </c>
      <c r="AA40" s="154">
        <f t="shared" si="13"/>
        <v>0.42857142857142855</v>
      </c>
      <c r="AB40" s="121">
        <f t="shared" si="14"/>
        <v>14</v>
      </c>
      <c r="AC40" s="118">
        <v>8</v>
      </c>
      <c r="AD40" s="115">
        <f t="shared" si="32"/>
        <v>0.5714285714285714</v>
      </c>
      <c r="AE40" s="68">
        <v>6</v>
      </c>
      <c r="AF40" s="154">
        <f t="shared" si="33"/>
        <v>0.42857142857142855</v>
      </c>
      <c r="AG40" s="121">
        <f t="shared" si="19"/>
        <v>14</v>
      </c>
      <c r="AH40" s="206">
        <v>8</v>
      </c>
      <c r="AI40" s="115">
        <f t="shared" si="34"/>
        <v>0.5714285714285714</v>
      </c>
      <c r="AJ40" s="205">
        <v>6</v>
      </c>
      <c r="AK40" s="115">
        <f t="shared" si="35"/>
        <v>0.42857142857142855</v>
      </c>
      <c r="AL40" s="121">
        <f t="shared" si="21"/>
        <v>14</v>
      </c>
      <c r="AM40" s="118">
        <v>8</v>
      </c>
      <c r="AN40" s="115">
        <f>IF(AQ40=0,0,AM40/AQ40)</f>
        <v>0.5714285714285714</v>
      </c>
      <c r="AO40" s="68">
        <v>6</v>
      </c>
      <c r="AP40" s="115">
        <f t="shared" si="40"/>
        <v>0.42857142857142855</v>
      </c>
      <c r="AQ40" s="121">
        <f t="shared" si="15"/>
        <v>14</v>
      </c>
      <c r="AR40" s="206"/>
      <c r="AS40" s="115">
        <f t="shared" si="23"/>
        <v>0</v>
      </c>
      <c r="AT40" s="209"/>
      <c r="AU40" s="115">
        <f t="shared" si="36"/>
        <v>0</v>
      </c>
      <c r="AV40" s="121">
        <f t="shared" si="24"/>
        <v>0</v>
      </c>
      <c r="AW40" s="118"/>
      <c r="AX40" s="115">
        <f t="shared" si="41"/>
        <v>0</v>
      </c>
      <c r="AY40" s="68"/>
      <c r="AZ40" s="115">
        <f t="shared" si="37"/>
        <v>0</v>
      </c>
      <c r="BA40" s="121">
        <f t="shared" si="16"/>
        <v>0</v>
      </c>
      <c r="BB40" s="206"/>
      <c r="BC40" s="115">
        <f t="shared" si="26"/>
        <v>0</v>
      </c>
      <c r="BD40" s="209"/>
      <c r="BE40" s="115">
        <f t="shared" si="38"/>
        <v>0</v>
      </c>
      <c r="BF40" s="121">
        <f t="shared" si="17"/>
        <v>0</v>
      </c>
      <c r="BG40" s="118"/>
      <c r="BH40" s="115">
        <f t="shared" si="42"/>
        <v>0</v>
      </c>
      <c r="BI40" s="68"/>
      <c r="BJ40" s="115">
        <f t="shared" si="43"/>
        <v>0</v>
      </c>
      <c r="BK40" s="121">
        <f t="shared" si="27"/>
        <v>0</v>
      </c>
      <c r="BL40" s="206"/>
      <c r="BM40" s="115">
        <f t="shared" si="28"/>
        <v>0</v>
      </c>
      <c r="BN40" s="209"/>
      <c r="BO40" s="115">
        <f t="shared" si="29"/>
        <v>0</v>
      </c>
      <c r="BP40" s="121">
        <f t="shared" si="39"/>
        <v>0</v>
      </c>
      <c r="BQ40" s="73">
        <f t="shared" si="30"/>
        <v>0</v>
      </c>
      <c r="BR40" s="178">
        <f t="shared" si="31"/>
        <v>1</v>
      </c>
    </row>
    <row r="41" spans="1:70" s="70" customFormat="1" x14ac:dyDescent="0.25">
      <c r="A41" s="45"/>
      <c r="B41" s="181" t="s">
        <v>211</v>
      </c>
      <c r="C41" s="380" t="s">
        <v>30</v>
      </c>
      <c r="D41" s="206">
        <v>0</v>
      </c>
      <c r="E41" s="115">
        <f t="shared" si="0"/>
        <v>0</v>
      </c>
      <c r="F41" s="209">
        <v>0</v>
      </c>
      <c r="G41" s="115">
        <f t="shared" si="1"/>
        <v>0</v>
      </c>
      <c r="H41" s="213">
        <f t="shared" si="2"/>
        <v>0</v>
      </c>
      <c r="I41" s="66">
        <v>0</v>
      </c>
      <c r="J41" s="115">
        <f t="shared" si="3"/>
        <v>0</v>
      </c>
      <c r="K41" s="117">
        <v>0</v>
      </c>
      <c r="L41" s="154">
        <f t="shared" si="4"/>
        <v>0</v>
      </c>
      <c r="M41" s="121">
        <f t="shared" si="5"/>
        <v>0</v>
      </c>
      <c r="N41" s="206">
        <v>0</v>
      </c>
      <c r="O41" s="115">
        <f t="shared" si="6"/>
        <v>0</v>
      </c>
      <c r="P41" s="209">
        <v>0</v>
      </c>
      <c r="Q41" s="154">
        <f t="shared" si="7"/>
        <v>0</v>
      </c>
      <c r="R41" s="213">
        <f t="shared" si="8"/>
        <v>0</v>
      </c>
      <c r="S41" s="119">
        <v>0</v>
      </c>
      <c r="T41" s="115">
        <f t="shared" si="9"/>
        <v>0</v>
      </c>
      <c r="U41" s="117">
        <v>0</v>
      </c>
      <c r="V41" s="154">
        <f t="shared" si="10"/>
        <v>0</v>
      </c>
      <c r="W41" s="121">
        <f t="shared" si="11"/>
        <v>0</v>
      </c>
      <c r="X41" s="206">
        <v>0</v>
      </c>
      <c r="Y41" s="115">
        <f t="shared" si="12"/>
        <v>0</v>
      </c>
      <c r="Z41" s="209">
        <v>0</v>
      </c>
      <c r="AA41" s="154">
        <f t="shared" si="13"/>
        <v>0</v>
      </c>
      <c r="AB41" s="121">
        <f t="shared" si="14"/>
        <v>0</v>
      </c>
      <c r="AC41" s="119">
        <v>0</v>
      </c>
      <c r="AD41" s="115">
        <f t="shared" si="32"/>
        <v>0</v>
      </c>
      <c r="AE41" s="117">
        <v>0</v>
      </c>
      <c r="AF41" s="154">
        <f t="shared" si="33"/>
        <v>0</v>
      </c>
      <c r="AG41" s="121">
        <f t="shared" si="19"/>
        <v>0</v>
      </c>
      <c r="AH41" s="206">
        <v>0</v>
      </c>
      <c r="AI41" s="115">
        <f t="shared" si="34"/>
        <v>0</v>
      </c>
      <c r="AJ41" s="205">
        <v>0</v>
      </c>
      <c r="AK41" s="115">
        <f t="shared" si="35"/>
        <v>0</v>
      </c>
      <c r="AL41" s="121">
        <f t="shared" si="21"/>
        <v>0</v>
      </c>
      <c r="AM41" s="119">
        <v>0</v>
      </c>
      <c r="AN41" s="115">
        <f t="shared" ref="AN41:AN44" si="104">IF(AQ41=0,0,AM41/AQ41)</f>
        <v>0</v>
      </c>
      <c r="AO41" s="117">
        <v>0</v>
      </c>
      <c r="AP41" s="115">
        <f t="shared" si="40"/>
        <v>0</v>
      </c>
      <c r="AQ41" s="121">
        <f t="shared" si="15"/>
        <v>0</v>
      </c>
      <c r="AR41" s="206"/>
      <c r="AS41" s="115">
        <f t="shared" si="23"/>
        <v>0</v>
      </c>
      <c r="AT41" s="209"/>
      <c r="AU41" s="115">
        <f t="shared" si="36"/>
        <v>0</v>
      </c>
      <c r="AV41" s="121">
        <f t="shared" si="24"/>
        <v>0</v>
      </c>
      <c r="AW41" s="119"/>
      <c r="AX41" s="115">
        <f t="shared" si="41"/>
        <v>0</v>
      </c>
      <c r="AY41" s="117"/>
      <c r="AZ41" s="115">
        <f t="shared" si="37"/>
        <v>0</v>
      </c>
      <c r="BA41" s="121">
        <f t="shared" si="16"/>
        <v>0</v>
      </c>
      <c r="BB41" s="206"/>
      <c r="BC41" s="115">
        <f t="shared" si="26"/>
        <v>0</v>
      </c>
      <c r="BD41" s="209"/>
      <c r="BE41" s="115">
        <f t="shared" si="38"/>
        <v>0</v>
      </c>
      <c r="BF41" s="121">
        <f t="shared" si="17"/>
        <v>0</v>
      </c>
      <c r="BG41" s="119"/>
      <c r="BH41" s="115">
        <f t="shared" si="42"/>
        <v>0</v>
      </c>
      <c r="BI41" s="117"/>
      <c r="BJ41" s="115">
        <f t="shared" si="43"/>
        <v>0</v>
      </c>
      <c r="BK41" s="121">
        <f t="shared" si="27"/>
        <v>0</v>
      </c>
      <c r="BL41" s="206"/>
      <c r="BM41" s="115">
        <f t="shared" si="28"/>
        <v>0</v>
      </c>
      <c r="BN41" s="209"/>
      <c r="BO41" s="115">
        <f t="shared" si="29"/>
        <v>0</v>
      </c>
      <c r="BP41" s="121">
        <f t="shared" si="39"/>
        <v>0</v>
      </c>
      <c r="BQ41" s="73">
        <f t="shared" si="30"/>
        <v>0</v>
      </c>
      <c r="BR41" s="178">
        <f t="shared" si="31"/>
        <v>0</v>
      </c>
    </row>
    <row r="42" spans="1:70" s="45" customFormat="1" x14ac:dyDescent="0.25">
      <c r="B42" s="182" t="s">
        <v>177</v>
      </c>
      <c r="C42" s="379" t="s">
        <v>30</v>
      </c>
      <c r="D42" s="206">
        <v>0</v>
      </c>
      <c r="E42" s="115">
        <f t="shared" si="0"/>
        <v>0</v>
      </c>
      <c r="F42" s="209">
        <v>0</v>
      </c>
      <c r="G42" s="115">
        <f t="shared" si="1"/>
        <v>0</v>
      </c>
      <c r="H42" s="213">
        <f t="shared" si="2"/>
        <v>0</v>
      </c>
      <c r="I42" s="66">
        <v>0</v>
      </c>
      <c r="J42" s="115">
        <f t="shared" si="3"/>
        <v>0</v>
      </c>
      <c r="K42" s="117">
        <v>0</v>
      </c>
      <c r="L42" s="154">
        <f t="shared" si="4"/>
        <v>0</v>
      </c>
      <c r="M42" s="121">
        <f t="shared" si="5"/>
        <v>0</v>
      </c>
      <c r="N42" s="206">
        <v>0</v>
      </c>
      <c r="O42" s="115">
        <f t="shared" si="6"/>
        <v>0</v>
      </c>
      <c r="P42" s="209">
        <v>0</v>
      </c>
      <c r="Q42" s="154">
        <f t="shared" si="7"/>
        <v>0</v>
      </c>
      <c r="R42" s="213">
        <f t="shared" si="8"/>
        <v>0</v>
      </c>
      <c r="S42" s="119">
        <v>0</v>
      </c>
      <c r="T42" s="115">
        <f t="shared" si="9"/>
        <v>0</v>
      </c>
      <c r="U42" s="117">
        <v>0</v>
      </c>
      <c r="V42" s="154">
        <f t="shared" si="10"/>
        <v>0</v>
      </c>
      <c r="W42" s="121">
        <f t="shared" si="11"/>
        <v>0</v>
      </c>
      <c r="X42" s="206">
        <v>0</v>
      </c>
      <c r="Y42" s="115">
        <f t="shared" si="12"/>
        <v>0</v>
      </c>
      <c r="Z42" s="209">
        <v>0</v>
      </c>
      <c r="AA42" s="154">
        <f t="shared" si="13"/>
        <v>0</v>
      </c>
      <c r="AB42" s="121">
        <f t="shared" si="14"/>
        <v>0</v>
      </c>
      <c r="AC42" s="118">
        <v>0</v>
      </c>
      <c r="AD42" s="115">
        <f t="shared" si="32"/>
        <v>0</v>
      </c>
      <c r="AE42" s="68">
        <v>0</v>
      </c>
      <c r="AF42" s="154">
        <f t="shared" si="33"/>
        <v>0</v>
      </c>
      <c r="AG42" s="121">
        <f t="shared" si="19"/>
        <v>0</v>
      </c>
      <c r="AH42" s="206">
        <v>0</v>
      </c>
      <c r="AI42" s="115">
        <f t="shared" si="34"/>
        <v>0</v>
      </c>
      <c r="AJ42" s="205">
        <v>0</v>
      </c>
      <c r="AK42" s="115">
        <f t="shared" si="35"/>
        <v>0</v>
      </c>
      <c r="AL42" s="121">
        <f t="shared" si="21"/>
        <v>0</v>
      </c>
      <c r="AM42" s="118">
        <v>0</v>
      </c>
      <c r="AN42" s="115">
        <f t="shared" si="104"/>
        <v>0</v>
      </c>
      <c r="AO42" s="68">
        <v>0</v>
      </c>
      <c r="AP42" s="115">
        <f t="shared" si="40"/>
        <v>0</v>
      </c>
      <c r="AQ42" s="121">
        <f t="shared" si="15"/>
        <v>0</v>
      </c>
      <c r="AR42" s="206"/>
      <c r="AS42" s="115">
        <f t="shared" si="23"/>
        <v>0</v>
      </c>
      <c r="AT42" s="209"/>
      <c r="AU42" s="115">
        <f t="shared" si="36"/>
        <v>0</v>
      </c>
      <c r="AV42" s="121">
        <f t="shared" si="24"/>
        <v>0</v>
      </c>
      <c r="AW42" s="118"/>
      <c r="AX42" s="115">
        <f t="shared" si="41"/>
        <v>0</v>
      </c>
      <c r="AY42" s="68"/>
      <c r="AZ42" s="115">
        <f t="shared" si="37"/>
        <v>0</v>
      </c>
      <c r="BA42" s="121">
        <f t="shared" si="16"/>
        <v>0</v>
      </c>
      <c r="BB42" s="206"/>
      <c r="BC42" s="115">
        <f t="shared" si="26"/>
        <v>0</v>
      </c>
      <c r="BD42" s="209"/>
      <c r="BE42" s="115">
        <f t="shared" si="38"/>
        <v>0</v>
      </c>
      <c r="BF42" s="121">
        <f t="shared" si="17"/>
        <v>0</v>
      </c>
      <c r="BG42" s="118"/>
      <c r="BH42" s="115">
        <f t="shared" si="42"/>
        <v>0</v>
      </c>
      <c r="BI42" s="68"/>
      <c r="BJ42" s="115">
        <f t="shared" si="43"/>
        <v>0</v>
      </c>
      <c r="BK42" s="121">
        <f t="shared" si="27"/>
        <v>0</v>
      </c>
      <c r="BL42" s="206"/>
      <c r="BM42" s="115">
        <f t="shared" si="28"/>
        <v>0</v>
      </c>
      <c r="BN42" s="209"/>
      <c r="BO42" s="115">
        <f t="shared" si="29"/>
        <v>0</v>
      </c>
      <c r="BP42" s="121">
        <f t="shared" si="39"/>
        <v>0</v>
      </c>
      <c r="BQ42" s="73">
        <f t="shared" si="30"/>
        <v>0</v>
      </c>
      <c r="BR42" s="178">
        <f t="shared" si="31"/>
        <v>0</v>
      </c>
    </row>
    <row r="43" spans="1:70" s="45" customFormat="1" x14ac:dyDescent="0.25">
      <c r="B43" s="182" t="s">
        <v>230</v>
      </c>
      <c r="C43" s="172" t="s">
        <v>30</v>
      </c>
      <c r="D43" s="206">
        <v>10</v>
      </c>
      <c r="E43" s="115">
        <f t="shared" si="0"/>
        <v>0.66666666666666663</v>
      </c>
      <c r="F43" s="209">
        <v>5</v>
      </c>
      <c r="G43" s="115">
        <f t="shared" si="1"/>
        <v>0.33333333333333331</v>
      </c>
      <c r="H43" s="213">
        <f t="shared" si="2"/>
        <v>15</v>
      </c>
      <c r="I43" s="66">
        <v>2</v>
      </c>
      <c r="J43" s="115">
        <f t="shared" si="3"/>
        <v>0.66666666666666663</v>
      </c>
      <c r="K43" s="117">
        <v>1</v>
      </c>
      <c r="L43" s="154">
        <f t="shared" si="4"/>
        <v>0.33333333333333331</v>
      </c>
      <c r="M43" s="121">
        <f t="shared" si="5"/>
        <v>3</v>
      </c>
      <c r="N43" s="206">
        <v>1</v>
      </c>
      <c r="O43" s="115">
        <f t="shared" si="6"/>
        <v>1</v>
      </c>
      <c r="P43" s="209">
        <v>0</v>
      </c>
      <c r="Q43" s="154">
        <f t="shared" si="7"/>
        <v>0</v>
      </c>
      <c r="R43" s="213">
        <f t="shared" si="8"/>
        <v>1</v>
      </c>
      <c r="S43" s="119">
        <v>1</v>
      </c>
      <c r="T43" s="115">
        <f t="shared" si="9"/>
        <v>1</v>
      </c>
      <c r="U43" s="117">
        <v>0</v>
      </c>
      <c r="V43" s="154">
        <f t="shared" si="10"/>
        <v>0</v>
      </c>
      <c r="W43" s="121">
        <f t="shared" si="11"/>
        <v>1</v>
      </c>
      <c r="X43" s="206">
        <v>1</v>
      </c>
      <c r="Y43" s="115">
        <f t="shared" si="12"/>
        <v>1</v>
      </c>
      <c r="Z43" s="209">
        <v>0</v>
      </c>
      <c r="AA43" s="154">
        <f t="shared" si="13"/>
        <v>0</v>
      </c>
      <c r="AB43" s="121">
        <f t="shared" si="14"/>
        <v>1</v>
      </c>
      <c r="AC43" s="118">
        <v>1</v>
      </c>
      <c r="AD43" s="115">
        <f t="shared" si="32"/>
        <v>1</v>
      </c>
      <c r="AE43" s="68">
        <v>0</v>
      </c>
      <c r="AF43" s="154">
        <f t="shared" si="33"/>
        <v>0</v>
      </c>
      <c r="AG43" s="121">
        <f t="shared" ref="AG43" si="105">SUM(AC43,AE43)</f>
        <v>1</v>
      </c>
      <c r="AH43" s="206">
        <v>1</v>
      </c>
      <c r="AI43" s="115">
        <f t="shared" si="34"/>
        <v>1</v>
      </c>
      <c r="AJ43" s="205">
        <v>0</v>
      </c>
      <c r="AK43" s="115">
        <f t="shared" si="35"/>
        <v>0</v>
      </c>
      <c r="AL43" s="121">
        <f t="shared" ref="AL43" si="106">SUM(AH43,AJ43)</f>
        <v>1</v>
      </c>
      <c r="AM43" s="118">
        <v>1</v>
      </c>
      <c r="AN43" s="115">
        <f t="shared" si="104"/>
        <v>1</v>
      </c>
      <c r="AO43" s="68">
        <v>0</v>
      </c>
      <c r="AP43" s="115">
        <f t="shared" si="40"/>
        <v>0</v>
      </c>
      <c r="AQ43" s="121">
        <f t="shared" ref="AQ43" si="107">SUM(AM43,AO43)</f>
        <v>1</v>
      </c>
      <c r="AR43" s="206"/>
      <c r="AS43" s="115">
        <f t="shared" si="23"/>
        <v>0</v>
      </c>
      <c r="AT43" s="209"/>
      <c r="AU43" s="115">
        <f t="shared" si="36"/>
        <v>0</v>
      </c>
      <c r="AV43" s="121">
        <f t="shared" ref="AV43" si="108">SUM(AR43,AT43)</f>
        <v>0</v>
      </c>
      <c r="AW43" s="118"/>
      <c r="AX43" s="115">
        <f t="shared" si="41"/>
        <v>0</v>
      </c>
      <c r="AY43" s="68"/>
      <c r="AZ43" s="115">
        <f t="shared" si="37"/>
        <v>0</v>
      </c>
      <c r="BA43" s="121">
        <f t="shared" ref="BA43" si="109">SUM(AW43,AY43)</f>
        <v>0</v>
      </c>
      <c r="BB43" s="206"/>
      <c r="BC43" s="115">
        <f t="shared" si="26"/>
        <v>0</v>
      </c>
      <c r="BD43" s="209"/>
      <c r="BE43" s="115">
        <f t="shared" si="38"/>
        <v>0</v>
      </c>
      <c r="BF43" s="121">
        <f t="shared" ref="BF43" si="110">SUM(BB43,BD43)</f>
        <v>0</v>
      </c>
      <c r="BG43" s="118"/>
      <c r="BH43" s="115">
        <f t="shared" si="42"/>
        <v>0</v>
      </c>
      <c r="BI43" s="68"/>
      <c r="BJ43" s="115">
        <f t="shared" si="43"/>
        <v>0</v>
      </c>
      <c r="BK43" s="121">
        <f t="shared" ref="BK43" si="111">SUM(BG43,BI43)</f>
        <v>0</v>
      </c>
      <c r="BL43" s="206"/>
      <c r="BM43" s="115">
        <f t="shared" si="28"/>
        <v>0</v>
      </c>
      <c r="BN43" s="209"/>
      <c r="BO43" s="115">
        <f t="shared" si="29"/>
        <v>0</v>
      </c>
      <c r="BP43" s="121">
        <f t="shared" ref="BP43" si="112">SUM(BL43,BN43)</f>
        <v>0</v>
      </c>
      <c r="BQ43" s="73">
        <f t="shared" si="30"/>
        <v>0</v>
      </c>
      <c r="BR43" s="178">
        <f t="shared" si="31"/>
        <v>-2</v>
      </c>
    </row>
    <row r="44" spans="1:70" s="45" customFormat="1" x14ac:dyDescent="0.25">
      <c r="B44" s="160" t="s">
        <v>231</v>
      </c>
      <c r="C44" s="39" t="s">
        <v>30</v>
      </c>
      <c r="D44" s="206">
        <v>1</v>
      </c>
      <c r="E44" s="115">
        <f t="shared" si="0"/>
        <v>0.2</v>
      </c>
      <c r="F44" s="209">
        <v>4</v>
      </c>
      <c r="G44" s="115">
        <f t="shared" si="1"/>
        <v>0.8</v>
      </c>
      <c r="H44" s="213">
        <f t="shared" si="2"/>
        <v>5</v>
      </c>
      <c r="I44" s="66">
        <v>0</v>
      </c>
      <c r="J44" s="115">
        <f t="shared" si="3"/>
        <v>0</v>
      </c>
      <c r="K44" s="117">
        <v>0</v>
      </c>
      <c r="L44" s="154">
        <f t="shared" si="4"/>
        <v>0</v>
      </c>
      <c r="M44" s="121">
        <f t="shared" si="5"/>
        <v>0</v>
      </c>
      <c r="N44" s="206">
        <v>0</v>
      </c>
      <c r="O44" s="115">
        <f t="shared" si="6"/>
        <v>0</v>
      </c>
      <c r="P44" s="209">
        <v>0</v>
      </c>
      <c r="Q44" s="154">
        <f t="shared" si="7"/>
        <v>0</v>
      </c>
      <c r="R44" s="213">
        <f t="shared" si="8"/>
        <v>0</v>
      </c>
      <c r="S44" s="119">
        <v>0</v>
      </c>
      <c r="T44" s="115">
        <f t="shared" si="9"/>
        <v>0</v>
      </c>
      <c r="U44" s="117">
        <v>0</v>
      </c>
      <c r="V44" s="154">
        <f t="shared" si="10"/>
        <v>0</v>
      </c>
      <c r="W44" s="121">
        <f t="shared" si="11"/>
        <v>0</v>
      </c>
      <c r="X44" s="206">
        <v>0</v>
      </c>
      <c r="Y44" s="115">
        <f t="shared" si="12"/>
        <v>0</v>
      </c>
      <c r="Z44" s="209">
        <v>0</v>
      </c>
      <c r="AA44" s="154">
        <f t="shared" si="13"/>
        <v>0</v>
      </c>
      <c r="AB44" s="121">
        <f t="shared" si="14"/>
        <v>0</v>
      </c>
      <c r="AC44" s="118">
        <v>0</v>
      </c>
      <c r="AD44" s="115">
        <f t="shared" si="32"/>
        <v>0</v>
      </c>
      <c r="AE44" s="68">
        <v>0</v>
      </c>
      <c r="AF44" s="154">
        <f t="shared" si="33"/>
        <v>0</v>
      </c>
      <c r="AG44" s="121">
        <f t="shared" si="19"/>
        <v>0</v>
      </c>
      <c r="AH44" s="206">
        <v>0</v>
      </c>
      <c r="AI44" s="115">
        <f t="shared" si="34"/>
        <v>0</v>
      </c>
      <c r="AJ44" s="205">
        <v>0</v>
      </c>
      <c r="AK44" s="115">
        <f t="shared" si="35"/>
        <v>0</v>
      </c>
      <c r="AL44" s="121">
        <f t="shared" si="21"/>
        <v>0</v>
      </c>
      <c r="AM44" s="118">
        <v>0</v>
      </c>
      <c r="AN44" s="115">
        <f t="shared" si="104"/>
        <v>0</v>
      </c>
      <c r="AO44" s="68">
        <v>0</v>
      </c>
      <c r="AP44" s="115">
        <f t="shared" si="40"/>
        <v>0</v>
      </c>
      <c r="AQ44" s="121">
        <f t="shared" si="15"/>
        <v>0</v>
      </c>
      <c r="AR44" s="206"/>
      <c r="AS44" s="115">
        <f t="shared" si="23"/>
        <v>0</v>
      </c>
      <c r="AT44" s="209"/>
      <c r="AU44" s="115">
        <f t="shared" si="36"/>
        <v>0</v>
      </c>
      <c r="AV44" s="121">
        <f t="shared" si="24"/>
        <v>0</v>
      </c>
      <c r="AW44" s="118"/>
      <c r="AX44" s="115">
        <f t="shared" si="41"/>
        <v>0</v>
      </c>
      <c r="AY44" s="68"/>
      <c r="AZ44" s="115">
        <f t="shared" si="37"/>
        <v>0</v>
      </c>
      <c r="BA44" s="121">
        <f t="shared" si="16"/>
        <v>0</v>
      </c>
      <c r="BB44" s="206"/>
      <c r="BC44" s="115">
        <f t="shared" si="26"/>
        <v>0</v>
      </c>
      <c r="BD44" s="209"/>
      <c r="BE44" s="115">
        <f t="shared" si="38"/>
        <v>0</v>
      </c>
      <c r="BF44" s="121">
        <f t="shared" si="17"/>
        <v>0</v>
      </c>
      <c r="BG44" s="118"/>
      <c r="BH44" s="115">
        <f t="shared" si="42"/>
        <v>0</v>
      </c>
      <c r="BI44" s="68"/>
      <c r="BJ44" s="115">
        <f t="shared" si="43"/>
        <v>0</v>
      </c>
      <c r="BK44" s="121">
        <f t="shared" si="27"/>
        <v>0</v>
      </c>
      <c r="BL44" s="206"/>
      <c r="BM44" s="115">
        <f t="shared" si="28"/>
        <v>0</v>
      </c>
      <c r="BN44" s="209"/>
      <c r="BO44" s="115">
        <f t="shared" si="29"/>
        <v>0</v>
      </c>
      <c r="BP44" s="121">
        <f t="shared" si="39"/>
        <v>0</v>
      </c>
      <c r="BQ44" s="73">
        <f t="shared" si="30"/>
        <v>0</v>
      </c>
      <c r="BR44" s="178">
        <f t="shared" si="31"/>
        <v>0</v>
      </c>
    </row>
    <row r="45" spans="1:70" s="45" customFormat="1" x14ac:dyDescent="0.25">
      <c r="B45" s="160" t="s">
        <v>279</v>
      </c>
      <c r="C45" s="47" t="s">
        <v>30</v>
      </c>
      <c r="D45" s="207">
        <v>0</v>
      </c>
      <c r="E45" s="168">
        <f t="shared" si="0"/>
        <v>0</v>
      </c>
      <c r="F45" s="210">
        <v>0</v>
      </c>
      <c r="G45" s="168">
        <f t="shared" si="1"/>
        <v>0</v>
      </c>
      <c r="H45" s="214">
        <f t="shared" si="2"/>
        <v>0</v>
      </c>
      <c r="I45" s="66">
        <v>0</v>
      </c>
      <c r="J45" s="168">
        <f t="shared" si="3"/>
        <v>0</v>
      </c>
      <c r="K45" s="169">
        <v>0</v>
      </c>
      <c r="L45" s="170">
        <f t="shared" si="4"/>
        <v>0</v>
      </c>
      <c r="M45" s="171">
        <f t="shared" si="5"/>
        <v>0</v>
      </c>
      <c r="N45" s="207">
        <v>0</v>
      </c>
      <c r="O45" s="168">
        <f t="shared" si="6"/>
        <v>0</v>
      </c>
      <c r="P45" s="210">
        <v>0</v>
      </c>
      <c r="Q45" s="170">
        <f t="shared" si="7"/>
        <v>0</v>
      </c>
      <c r="R45" s="214">
        <f t="shared" si="8"/>
        <v>0</v>
      </c>
      <c r="S45" s="167">
        <v>0</v>
      </c>
      <c r="T45" s="168">
        <f t="shared" si="9"/>
        <v>0</v>
      </c>
      <c r="U45" s="169">
        <v>0</v>
      </c>
      <c r="V45" s="170">
        <f t="shared" si="10"/>
        <v>0</v>
      </c>
      <c r="W45" s="171">
        <f t="shared" si="11"/>
        <v>0</v>
      </c>
      <c r="X45" s="207">
        <v>0</v>
      </c>
      <c r="Y45" s="168">
        <f t="shared" si="12"/>
        <v>0</v>
      </c>
      <c r="Z45" s="210">
        <v>0</v>
      </c>
      <c r="AA45" s="170">
        <f t="shared" si="13"/>
        <v>0</v>
      </c>
      <c r="AB45" s="171">
        <f t="shared" si="14"/>
        <v>0</v>
      </c>
      <c r="AC45" s="167">
        <v>0</v>
      </c>
      <c r="AD45" s="168">
        <f t="shared" si="32"/>
        <v>0</v>
      </c>
      <c r="AE45" s="169">
        <v>0</v>
      </c>
      <c r="AF45" s="170">
        <f t="shared" si="33"/>
        <v>0</v>
      </c>
      <c r="AG45" s="171">
        <f t="shared" si="19"/>
        <v>0</v>
      </c>
      <c r="AH45" s="207">
        <v>0</v>
      </c>
      <c r="AI45" s="115">
        <f t="shared" si="34"/>
        <v>0</v>
      </c>
      <c r="AJ45" s="205">
        <v>0</v>
      </c>
      <c r="AK45" s="168">
        <f t="shared" si="35"/>
        <v>0</v>
      </c>
      <c r="AL45" s="171">
        <f t="shared" si="21"/>
        <v>0</v>
      </c>
      <c r="AM45" s="167">
        <v>0</v>
      </c>
      <c r="AN45" s="168">
        <f t="shared" ref="AN45:AN46" si="113">IF(AQ45=0,0,AM45/AQ45)</f>
        <v>0</v>
      </c>
      <c r="AO45" s="169">
        <v>0</v>
      </c>
      <c r="AP45" s="168">
        <f t="shared" si="40"/>
        <v>0</v>
      </c>
      <c r="AQ45" s="171">
        <f t="shared" si="15"/>
        <v>0</v>
      </c>
      <c r="AR45" s="207"/>
      <c r="AS45" s="168">
        <f t="shared" si="23"/>
        <v>0</v>
      </c>
      <c r="AT45" s="210"/>
      <c r="AU45" s="168">
        <f t="shared" si="36"/>
        <v>0</v>
      </c>
      <c r="AV45" s="171">
        <f t="shared" si="24"/>
        <v>0</v>
      </c>
      <c r="AW45" s="167"/>
      <c r="AX45" s="168">
        <f t="shared" si="41"/>
        <v>0</v>
      </c>
      <c r="AY45" s="169"/>
      <c r="AZ45" s="168">
        <f t="shared" si="37"/>
        <v>0</v>
      </c>
      <c r="BA45" s="171">
        <f t="shared" si="16"/>
        <v>0</v>
      </c>
      <c r="BB45" s="207"/>
      <c r="BC45" s="168">
        <f t="shared" si="26"/>
        <v>0</v>
      </c>
      <c r="BD45" s="210"/>
      <c r="BE45" s="168">
        <f t="shared" si="38"/>
        <v>0</v>
      </c>
      <c r="BF45" s="171">
        <f t="shared" si="17"/>
        <v>0</v>
      </c>
      <c r="BG45" s="167"/>
      <c r="BH45" s="168">
        <f t="shared" si="42"/>
        <v>0</v>
      </c>
      <c r="BI45" s="169"/>
      <c r="BJ45" s="168">
        <f t="shared" si="43"/>
        <v>0</v>
      </c>
      <c r="BK45" s="171">
        <f t="shared" si="27"/>
        <v>0</v>
      </c>
      <c r="BL45" s="207"/>
      <c r="BM45" s="168">
        <f t="shared" si="28"/>
        <v>0</v>
      </c>
      <c r="BN45" s="210"/>
      <c r="BO45" s="168">
        <f t="shared" si="29"/>
        <v>0</v>
      </c>
      <c r="BP45" s="171">
        <f t="shared" si="39"/>
        <v>0</v>
      </c>
      <c r="BQ45" s="73">
        <f t="shared" si="30"/>
        <v>0</v>
      </c>
      <c r="BR45" s="178">
        <f t="shared" si="31"/>
        <v>0</v>
      </c>
    </row>
    <row r="46" spans="1:70" s="45" customFormat="1" ht="13.8" thickBot="1" x14ac:dyDescent="0.3">
      <c r="B46" s="160" t="s">
        <v>260</v>
      </c>
      <c r="C46" s="47" t="s">
        <v>30</v>
      </c>
      <c r="D46" s="207">
        <v>1</v>
      </c>
      <c r="E46" s="168">
        <f t="shared" si="0"/>
        <v>0.5</v>
      </c>
      <c r="F46" s="210">
        <v>1</v>
      </c>
      <c r="G46" s="168">
        <f t="shared" si="1"/>
        <v>0.5</v>
      </c>
      <c r="H46" s="214">
        <f t="shared" si="2"/>
        <v>2</v>
      </c>
      <c r="I46" s="183">
        <v>1</v>
      </c>
      <c r="J46" s="168">
        <f t="shared" si="3"/>
        <v>0.5</v>
      </c>
      <c r="K46" s="169">
        <v>1</v>
      </c>
      <c r="L46" s="170">
        <f t="shared" si="4"/>
        <v>0.5</v>
      </c>
      <c r="M46" s="171">
        <f t="shared" si="5"/>
        <v>2</v>
      </c>
      <c r="N46" s="207">
        <v>1</v>
      </c>
      <c r="O46" s="168">
        <f t="shared" si="6"/>
        <v>0.5</v>
      </c>
      <c r="P46" s="210">
        <v>1</v>
      </c>
      <c r="Q46" s="170">
        <f t="shared" si="7"/>
        <v>0.5</v>
      </c>
      <c r="R46" s="214">
        <f t="shared" si="8"/>
        <v>2</v>
      </c>
      <c r="S46" s="167">
        <v>1</v>
      </c>
      <c r="T46" s="168">
        <f t="shared" si="9"/>
        <v>0.5</v>
      </c>
      <c r="U46" s="169">
        <v>1</v>
      </c>
      <c r="V46" s="170">
        <f t="shared" si="10"/>
        <v>0.5</v>
      </c>
      <c r="W46" s="171">
        <f t="shared" si="11"/>
        <v>2</v>
      </c>
      <c r="X46" s="207">
        <v>1</v>
      </c>
      <c r="Y46" s="168">
        <f t="shared" si="12"/>
        <v>0.5</v>
      </c>
      <c r="Z46" s="210">
        <v>1</v>
      </c>
      <c r="AA46" s="170">
        <f t="shared" si="13"/>
        <v>0.5</v>
      </c>
      <c r="AB46" s="171">
        <f t="shared" si="14"/>
        <v>2</v>
      </c>
      <c r="AC46" s="167">
        <v>1</v>
      </c>
      <c r="AD46" s="168">
        <f t="shared" si="32"/>
        <v>0.5</v>
      </c>
      <c r="AE46" s="169">
        <v>1</v>
      </c>
      <c r="AF46" s="170">
        <f t="shared" si="33"/>
        <v>0.5</v>
      </c>
      <c r="AG46" s="171">
        <f t="shared" si="19"/>
        <v>2</v>
      </c>
      <c r="AH46" s="207">
        <v>1</v>
      </c>
      <c r="AI46" s="115">
        <f t="shared" si="34"/>
        <v>0.5</v>
      </c>
      <c r="AJ46" s="205">
        <v>1</v>
      </c>
      <c r="AK46" s="168">
        <f t="shared" si="35"/>
        <v>0.5</v>
      </c>
      <c r="AL46" s="171">
        <f t="shared" si="21"/>
        <v>2</v>
      </c>
      <c r="AM46" s="167">
        <v>0</v>
      </c>
      <c r="AN46" s="168">
        <f t="shared" si="113"/>
        <v>0</v>
      </c>
      <c r="AO46" s="169">
        <v>1</v>
      </c>
      <c r="AP46" s="168">
        <f t="shared" si="40"/>
        <v>1</v>
      </c>
      <c r="AQ46" s="171">
        <f t="shared" si="15"/>
        <v>1</v>
      </c>
      <c r="AR46" s="207"/>
      <c r="AS46" s="168">
        <f t="shared" si="23"/>
        <v>0</v>
      </c>
      <c r="AT46" s="210"/>
      <c r="AU46" s="168">
        <f t="shared" si="36"/>
        <v>0</v>
      </c>
      <c r="AV46" s="171">
        <f t="shared" si="24"/>
        <v>0</v>
      </c>
      <c r="AW46" s="167"/>
      <c r="AX46" s="168">
        <f t="shared" si="41"/>
        <v>0</v>
      </c>
      <c r="AY46" s="169"/>
      <c r="AZ46" s="168">
        <f t="shared" si="37"/>
        <v>0</v>
      </c>
      <c r="BA46" s="171">
        <f t="shared" si="16"/>
        <v>0</v>
      </c>
      <c r="BB46" s="207"/>
      <c r="BC46" s="168">
        <f t="shared" si="26"/>
        <v>0</v>
      </c>
      <c r="BD46" s="210"/>
      <c r="BE46" s="168">
        <f t="shared" si="38"/>
        <v>0</v>
      </c>
      <c r="BF46" s="171">
        <f t="shared" si="17"/>
        <v>0</v>
      </c>
      <c r="BG46" s="167"/>
      <c r="BH46" s="168">
        <f t="shared" si="42"/>
        <v>0</v>
      </c>
      <c r="BI46" s="169"/>
      <c r="BJ46" s="168">
        <f t="shared" si="43"/>
        <v>0</v>
      </c>
      <c r="BK46" s="171">
        <f t="shared" si="27"/>
        <v>0</v>
      </c>
      <c r="BL46" s="207"/>
      <c r="BM46" s="168">
        <f t="shared" si="28"/>
        <v>0</v>
      </c>
      <c r="BN46" s="210"/>
      <c r="BO46" s="168">
        <f t="shared" si="29"/>
        <v>0</v>
      </c>
      <c r="BP46" s="171">
        <f t="shared" si="39"/>
        <v>0</v>
      </c>
      <c r="BQ46" s="73">
        <f t="shared" si="30"/>
        <v>-1</v>
      </c>
      <c r="BR46" s="178">
        <f t="shared" si="31"/>
        <v>-1</v>
      </c>
    </row>
    <row r="47" spans="1:70" s="281" customFormat="1" ht="20.25" customHeight="1" thickBot="1" x14ac:dyDescent="0.3">
      <c r="A47" s="279"/>
      <c r="B47" s="490" t="s">
        <v>109</v>
      </c>
      <c r="C47" s="491"/>
      <c r="D47" s="184">
        <f>SUM(D4:D46)</f>
        <v>231</v>
      </c>
      <c r="E47" s="280">
        <f t="shared" ref="E47" si="114">D47/H47</f>
        <v>0.55797101449275366</v>
      </c>
      <c r="F47" s="184">
        <f>SUM(F4:F46)</f>
        <v>183</v>
      </c>
      <c r="G47" s="280">
        <f t="shared" ref="G47" si="115">F47/H47</f>
        <v>0.4420289855072464</v>
      </c>
      <c r="H47" s="284">
        <f>SUM(H4:H46)</f>
        <v>414</v>
      </c>
      <c r="I47" s="184">
        <v>217</v>
      </c>
      <c r="J47" s="280">
        <f t="shared" ref="J47" si="116">I47/M47</f>
        <v>0.57407407407407407</v>
      </c>
      <c r="K47" s="184">
        <f>SUM(K4:K46)</f>
        <v>161</v>
      </c>
      <c r="L47" s="280">
        <f t="shared" ref="L47" si="117">K47/M47</f>
        <v>0.42592592592592593</v>
      </c>
      <c r="M47" s="284">
        <f>SUM(M4:M46)</f>
        <v>378</v>
      </c>
      <c r="N47" s="184">
        <f>SUM(N4:N46)</f>
        <v>218</v>
      </c>
      <c r="O47" s="280">
        <f t="shared" ref="O47" si="118">N47/R47</f>
        <v>0.57671957671957674</v>
      </c>
      <c r="P47" s="184">
        <f>SUM(P4:P46)</f>
        <v>160</v>
      </c>
      <c r="Q47" s="280">
        <f t="shared" ref="Q47" si="119">P47/R47</f>
        <v>0.42328042328042326</v>
      </c>
      <c r="R47" s="284">
        <f>SUM(R4:R46)</f>
        <v>378</v>
      </c>
      <c r="S47" s="184">
        <f>SUM(S4:S46)</f>
        <v>223</v>
      </c>
      <c r="T47" s="280">
        <f t="shared" ref="T47" si="120">S47/W47</f>
        <v>0.56598984771573602</v>
      </c>
      <c r="U47" s="184">
        <f>SUM(U4:U46)</f>
        <v>171</v>
      </c>
      <c r="V47" s="280">
        <f t="shared" ref="V47" si="121">U47/W47</f>
        <v>0.43401015228426398</v>
      </c>
      <c r="W47" s="284">
        <f>SUM(W4:W46)</f>
        <v>394</v>
      </c>
      <c r="X47" s="184">
        <f>SUM(X4:X46)</f>
        <v>216</v>
      </c>
      <c r="Y47" s="280">
        <f t="shared" ref="Y47" si="122">X47/AB47</f>
        <v>0.561038961038961</v>
      </c>
      <c r="Z47" s="184">
        <f>SUM(Z4:Z46)</f>
        <v>169</v>
      </c>
      <c r="AA47" s="280">
        <f t="shared" ref="AA47" si="123">Z47/AB47</f>
        <v>0.43896103896103894</v>
      </c>
      <c r="AB47" s="284">
        <f>SUM(AB4:AB46)</f>
        <v>385</v>
      </c>
      <c r="AC47" s="184">
        <f>SUM(AC4:AC46)</f>
        <v>220</v>
      </c>
      <c r="AD47" s="280">
        <f t="shared" ref="AD47" si="124">AC47/AG47</f>
        <v>0.56122448979591832</v>
      </c>
      <c r="AE47" s="184">
        <f>SUM(AE4:AE46)</f>
        <v>172</v>
      </c>
      <c r="AF47" s="280">
        <f t="shared" ref="AF47" si="125">AE47/AG47</f>
        <v>0.43877551020408162</v>
      </c>
      <c r="AG47" s="284">
        <f>SUM(AG4:AG46)</f>
        <v>392</v>
      </c>
      <c r="AH47" s="184">
        <f>SUM(AH4:AH46)</f>
        <v>217</v>
      </c>
      <c r="AI47" s="280">
        <f t="shared" ref="AI47" si="126">AH47/AL47</f>
        <v>0.55641025641025643</v>
      </c>
      <c r="AJ47" s="184">
        <f>SUM(AJ4:AJ46)</f>
        <v>173</v>
      </c>
      <c r="AK47" s="280">
        <f t="shared" ref="AK47" si="127">AJ47/AL47</f>
        <v>0.44358974358974357</v>
      </c>
      <c r="AL47" s="284">
        <f>SUM(AL4:AL46)</f>
        <v>390</v>
      </c>
      <c r="AM47" s="184">
        <f>SUM(AM4:AM46)</f>
        <v>205</v>
      </c>
      <c r="AN47" s="280">
        <f t="shared" ref="AN47" si="128">AM47/AQ47</f>
        <v>0.55405405405405406</v>
      </c>
      <c r="AO47" s="184">
        <f>SUM(AO4:AO46)</f>
        <v>165</v>
      </c>
      <c r="AP47" s="280">
        <f t="shared" ref="AP47" si="129">AO47/AQ47</f>
        <v>0.44594594594594594</v>
      </c>
      <c r="AQ47" s="284">
        <f>SUM(AQ4:AQ46)</f>
        <v>370</v>
      </c>
      <c r="AR47" s="184">
        <f>SUM(AR4:AR46)</f>
        <v>0</v>
      </c>
      <c r="AS47" s="280" t="e">
        <f t="shared" ref="AS47" si="130">AR47/AV47</f>
        <v>#DIV/0!</v>
      </c>
      <c r="AT47" s="184">
        <f>SUM(AT4:AT46)</f>
        <v>0</v>
      </c>
      <c r="AU47" s="280" t="e">
        <f t="shared" ref="AU47" si="131">AT47/AV47</f>
        <v>#DIV/0!</v>
      </c>
      <c r="AV47" s="284">
        <f>SUM(AV4:AV46)</f>
        <v>0</v>
      </c>
      <c r="AW47" s="184">
        <f>SUM(AW4:AW46)</f>
        <v>0</v>
      </c>
      <c r="AX47" s="280" t="e">
        <f t="shared" ref="AX47" si="132">AW47/BA47</f>
        <v>#DIV/0!</v>
      </c>
      <c r="AY47" s="184">
        <f>SUM(AY4:AY46)</f>
        <v>0</v>
      </c>
      <c r="AZ47" s="280" t="e">
        <f t="shared" ref="AZ47" si="133">AY47/BA47</f>
        <v>#DIV/0!</v>
      </c>
      <c r="BA47" s="284">
        <f>SUM(BA4:BA46)</f>
        <v>0</v>
      </c>
      <c r="BB47" s="184">
        <f>SUM(BB4:BB46)</f>
        <v>0</v>
      </c>
      <c r="BC47" s="280" t="e">
        <f t="shared" ref="BC47" si="134">BB47/BF47</f>
        <v>#DIV/0!</v>
      </c>
      <c r="BD47" s="184">
        <f>SUM(BD4:BD46)</f>
        <v>0</v>
      </c>
      <c r="BE47" s="280" t="e">
        <f t="shared" ref="BE47" si="135">BD47/BF47</f>
        <v>#DIV/0!</v>
      </c>
      <c r="BF47" s="284">
        <f>SUM(BF4:BF46)</f>
        <v>0</v>
      </c>
      <c r="BG47" s="184">
        <f>SUM(BG4:BG46)</f>
        <v>0</v>
      </c>
      <c r="BH47" s="280" t="e">
        <f>BG47/BK47</f>
        <v>#DIV/0!</v>
      </c>
      <c r="BI47" s="184">
        <f>SUM(BI4:BI46)</f>
        <v>0</v>
      </c>
      <c r="BJ47" s="280" t="e">
        <f t="shared" ref="BJ47" si="136">BI47/BK47</f>
        <v>#DIV/0!</v>
      </c>
      <c r="BK47" s="284">
        <f>SUM(BK4:BK46)</f>
        <v>0</v>
      </c>
      <c r="BL47" s="184">
        <f>SUM(BL4:BL46)</f>
        <v>0</v>
      </c>
      <c r="BM47" s="280" t="e">
        <f t="shared" ref="BM47" si="137">BL47/BP47</f>
        <v>#DIV/0!</v>
      </c>
      <c r="BN47" s="184">
        <f>SUM(BN4:BN46)</f>
        <v>0</v>
      </c>
      <c r="BO47" s="280" t="e">
        <f t="shared" ref="BO47" si="138">BN47/BP47</f>
        <v>#DIV/0!</v>
      </c>
      <c r="BP47" s="284">
        <f>SUM(BP4:BP46)</f>
        <v>0</v>
      </c>
      <c r="BQ47" s="195">
        <f>SUM(BQ4:BQ46)</f>
        <v>-20</v>
      </c>
      <c r="BR47" s="196">
        <f>SUM(BR4:BR46)</f>
        <v>-8</v>
      </c>
    </row>
    <row r="58" spans="54:54" x14ac:dyDescent="0.25">
      <c r="BB58" s="70"/>
    </row>
    <row r="59" spans="54:54" x14ac:dyDescent="0.25">
      <c r="BB59" s="70"/>
    </row>
    <row r="60" spans="54:54" x14ac:dyDescent="0.25">
      <c r="BB60" s="70"/>
    </row>
    <row r="61" spans="54:54" x14ac:dyDescent="0.25">
      <c r="BB61" s="70"/>
    </row>
    <row r="62" spans="54:54" x14ac:dyDescent="0.25">
      <c r="BB62" s="70"/>
    </row>
    <row r="63" spans="54:54" x14ac:dyDescent="0.25">
      <c r="BB63" s="70"/>
    </row>
    <row r="64" spans="54:54" x14ac:dyDescent="0.25">
      <c r="BB64" s="70"/>
    </row>
    <row r="65" spans="54:54" x14ac:dyDescent="0.25">
      <c r="BB65" s="70"/>
    </row>
    <row r="66" spans="54:54" x14ac:dyDescent="0.25">
      <c r="BB66" s="70"/>
    </row>
    <row r="67" spans="54:54" x14ac:dyDescent="0.25">
      <c r="BB67" s="70"/>
    </row>
    <row r="68" spans="54:54" x14ac:dyDescent="0.25">
      <c r="BB68" s="70"/>
    </row>
    <row r="69" spans="54:54" x14ac:dyDescent="0.25">
      <c r="BB69" s="70"/>
    </row>
    <row r="70" spans="54:54" x14ac:dyDescent="0.25">
      <c r="BB70" s="70"/>
    </row>
    <row r="71" spans="54:54" x14ac:dyDescent="0.25">
      <c r="BB71" s="70"/>
    </row>
    <row r="72" spans="54:54" x14ac:dyDescent="0.25">
      <c r="BB72" s="70"/>
    </row>
    <row r="73" spans="54:54" x14ac:dyDescent="0.25">
      <c r="BB73" s="70"/>
    </row>
    <row r="74" spans="54:54" x14ac:dyDescent="0.25">
      <c r="BB74" s="70"/>
    </row>
    <row r="75" spans="54:54" x14ac:dyDescent="0.25">
      <c r="BB75" s="70"/>
    </row>
    <row r="76" spans="54:54" x14ac:dyDescent="0.25">
      <c r="BB76" s="70"/>
    </row>
    <row r="77" spans="54:54" x14ac:dyDescent="0.25">
      <c r="BB77" s="70"/>
    </row>
    <row r="78" spans="54:54" x14ac:dyDescent="0.25">
      <c r="BB78" s="70"/>
    </row>
    <row r="79" spans="54:54" x14ac:dyDescent="0.25">
      <c r="BB79" s="70"/>
    </row>
    <row r="80" spans="54:54" x14ac:dyDescent="0.25">
      <c r="BB80" s="70"/>
    </row>
    <row r="81" spans="54:54" x14ac:dyDescent="0.25">
      <c r="BB81" s="70"/>
    </row>
    <row r="82" spans="54:54" x14ac:dyDescent="0.25">
      <c r="BB82" s="70"/>
    </row>
    <row r="83" spans="54:54" x14ac:dyDescent="0.25">
      <c r="BB83" s="70"/>
    </row>
    <row r="84" spans="54:54" x14ac:dyDescent="0.25">
      <c r="BB84" s="70"/>
    </row>
    <row r="85" spans="54:54" x14ac:dyDescent="0.25">
      <c r="BB85" s="70"/>
    </row>
    <row r="86" spans="54:54" x14ac:dyDescent="0.25">
      <c r="BB86" s="70"/>
    </row>
    <row r="87" spans="54:54" s="70" customFormat="1" x14ac:dyDescent="0.25"/>
    <row r="88" spans="54:54" x14ac:dyDescent="0.25">
      <c r="BB88" s="70"/>
    </row>
    <row r="89" spans="54:54" x14ac:dyDescent="0.25">
      <c r="BB89" s="70"/>
    </row>
    <row r="90" spans="54:54" x14ac:dyDescent="0.25">
      <c r="BB90" s="70"/>
    </row>
    <row r="91" spans="54:54" x14ac:dyDescent="0.25">
      <c r="BB91" s="70"/>
    </row>
    <row r="92" spans="54:54" x14ac:dyDescent="0.25">
      <c r="BB92" s="70"/>
    </row>
    <row r="93" spans="54:54" x14ac:dyDescent="0.25">
      <c r="BB93" s="70"/>
    </row>
    <row r="94" spans="54:54" x14ac:dyDescent="0.25">
      <c r="BB94" s="70"/>
    </row>
    <row r="95" spans="54:54" x14ac:dyDescent="0.25">
      <c r="BB95" s="70"/>
    </row>
    <row r="96" spans="54:54" x14ac:dyDescent="0.25">
      <c r="BB96" s="70"/>
    </row>
    <row r="97" spans="54:54" x14ac:dyDescent="0.25">
      <c r="BB97" s="70"/>
    </row>
  </sheetData>
  <sortState xmlns:xlrd2="http://schemas.microsoft.com/office/spreadsheetml/2017/richdata2" ref="B4:AB46">
    <sortCondition ref="B4:B46"/>
    <sortCondition ref="C4:C46"/>
  </sortState>
  <mergeCells count="18">
    <mergeCell ref="B1:C1"/>
    <mergeCell ref="X2:AB2"/>
    <mergeCell ref="AW2:BA2"/>
    <mergeCell ref="BB2:BF2"/>
    <mergeCell ref="B47:C47"/>
    <mergeCell ref="AC2:AG2"/>
    <mergeCell ref="I2:M2"/>
    <mergeCell ref="D2:H2"/>
    <mergeCell ref="N2:R2"/>
    <mergeCell ref="S2:W2"/>
    <mergeCell ref="BG2:BK2"/>
    <mergeCell ref="AH2:AL2"/>
    <mergeCell ref="AM2:AQ2"/>
    <mergeCell ref="AR2:AV2"/>
    <mergeCell ref="BQ1:BR1"/>
    <mergeCell ref="BR2:BR3"/>
    <mergeCell ref="BQ2:BQ3"/>
    <mergeCell ref="BL2:BP2"/>
  </mergeCells>
  <printOptions horizontalCentered="1"/>
  <pageMargins left="0.23622047244094491" right="0.23622047244094491" top="0.74803149606299213" bottom="0.74803149606299213" header="0.19685039370078741" footer="0.19685039370078741"/>
  <pageSetup paperSize="9" scale="37" orientation="landscape" r:id="rId1"/>
  <headerFooter>
    <oddHeader>&amp;L&amp;8Área de Personal
Sección de Organización y Desarrollo &amp;C&amp;"Arial,Negrita"&amp;8EVOLUCIÓN MENSUAL DE LA PLANTILLA DE LA UNIVERSIDAD DE CÁDIZ&amp;R&amp;D</oddHeader>
    <oddFooter>&amp;L&amp;P/&amp;N&amp;C&amp;F&amp;R&amp;A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6"/>
  <sheetViews>
    <sheetView zoomScaleNormal="100" workbookViewId="0">
      <selection activeCell="E20" sqref="E20"/>
    </sheetView>
  </sheetViews>
  <sheetFormatPr baseColWidth="10" defaultColWidth="11.44140625" defaultRowHeight="10.199999999999999" x14ac:dyDescent="0.2"/>
  <cols>
    <col min="1" max="1" width="3.109375" style="22" customWidth="1"/>
    <col min="2" max="16384" width="11.44140625" style="21"/>
  </cols>
  <sheetData>
    <row r="1" spans="1:12" ht="15.6" x14ac:dyDescent="0.3">
      <c r="A1" s="493" t="s">
        <v>39</v>
      </c>
      <c r="B1" s="494"/>
      <c r="C1" s="494"/>
      <c r="D1" s="495"/>
    </row>
    <row r="3" spans="1:12" x14ac:dyDescent="0.2">
      <c r="A3" s="22" t="s">
        <v>40</v>
      </c>
      <c r="B3" s="23" t="s">
        <v>41</v>
      </c>
    </row>
    <row r="4" spans="1:12" x14ac:dyDescent="0.2">
      <c r="B4" s="21" t="s">
        <v>100</v>
      </c>
    </row>
    <row r="5" spans="1:12" x14ac:dyDescent="0.2">
      <c r="B5" s="16" t="s">
        <v>101</v>
      </c>
    </row>
    <row r="6" spans="1:12" x14ac:dyDescent="0.2">
      <c r="A6" s="22" t="s">
        <v>40</v>
      </c>
      <c r="B6" s="21" t="s">
        <v>42</v>
      </c>
    </row>
    <row r="7" spans="1:12" x14ac:dyDescent="0.2">
      <c r="A7" s="24" t="s">
        <v>40</v>
      </c>
      <c r="B7" s="496" t="s">
        <v>43</v>
      </c>
      <c r="C7" s="496"/>
      <c r="D7" s="496"/>
      <c r="E7" s="496"/>
      <c r="F7" s="496"/>
      <c r="G7" s="496"/>
      <c r="H7" s="496"/>
      <c r="I7" s="496"/>
      <c r="J7" s="496"/>
      <c r="K7" s="496"/>
      <c r="L7" s="496"/>
    </row>
    <row r="8" spans="1:12" x14ac:dyDescent="0.2">
      <c r="A8" s="22" t="s">
        <v>40</v>
      </c>
      <c r="B8" s="21" t="s">
        <v>44</v>
      </c>
    </row>
    <row r="9" spans="1:12" ht="22.5" customHeight="1" x14ac:dyDescent="0.2">
      <c r="A9" s="24" t="s">
        <v>40</v>
      </c>
      <c r="B9" s="497" t="s">
        <v>45</v>
      </c>
      <c r="C9" s="497"/>
      <c r="D9" s="497"/>
      <c r="E9" s="497"/>
      <c r="F9" s="497"/>
      <c r="G9" s="497"/>
      <c r="H9" s="497"/>
      <c r="I9" s="497"/>
      <c r="J9" s="497"/>
      <c r="K9" s="497"/>
      <c r="L9" s="497"/>
    </row>
    <row r="10" spans="1:12" x14ac:dyDescent="0.2">
      <c r="A10" s="22" t="s">
        <v>40</v>
      </c>
      <c r="B10" s="23" t="s">
        <v>46</v>
      </c>
    </row>
    <row r="11" spans="1:12" x14ac:dyDescent="0.2">
      <c r="B11" s="21" t="s">
        <v>47</v>
      </c>
    </row>
    <row r="12" spans="1:12" x14ac:dyDescent="0.2">
      <c r="B12" s="21" t="s">
        <v>48</v>
      </c>
    </row>
    <row r="13" spans="1:12" x14ac:dyDescent="0.2">
      <c r="B13" s="21" t="s">
        <v>49</v>
      </c>
    </row>
    <row r="14" spans="1:12" x14ac:dyDescent="0.2">
      <c r="B14" s="21" t="s">
        <v>50</v>
      </c>
    </row>
    <row r="15" spans="1:12" x14ac:dyDescent="0.2">
      <c r="B15" s="21" t="s">
        <v>51</v>
      </c>
    </row>
    <row r="16" spans="1:12" x14ac:dyDescent="0.2">
      <c r="B16" s="16" t="s">
        <v>137</v>
      </c>
    </row>
  </sheetData>
  <mergeCells count="3">
    <mergeCell ref="A1:D1"/>
    <mergeCell ref="B7:L7"/>
    <mergeCell ref="B9:L9"/>
  </mergeCells>
  <phoneticPr fontId="13" type="noConversion"/>
  <pageMargins left="0.74803149606299213" right="0.74803149606299213" top="0.98425196850393704" bottom="0.98425196850393704" header="0.19685039370078741" footer="0.19685039370078741"/>
  <pageSetup paperSize="9" scale="68" orientation="portrait" r:id="rId1"/>
  <headerFooter alignWithMargins="0">
    <oddHeader>&amp;L&amp;8Área de Personal
Sección de Organización y Desarrollo</oddHeader>
    <oddFooter>&amp;L&amp;P/&amp;N&amp;R&amp;F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96"/>
  <sheetViews>
    <sheetView topLeftCell="A31" zoomScaleNormal="100" workbookViewId="0">
      <selection activeCell="B49" sqref="B49"/>
    </sheetView>
  </sheetViews>
  <sheetFormatPr baseColWidth="10" defaultColWidth="11.44140625" defaultRowHeight="10.199999999999999" x14ac:dyDescent="0.2"/>
  <cols>
    <col min="1" max="1" width="11.44140625" style="16"/>
    <col min="2" max="2" width="32.6640625" style="25" bestFit="1" customWidth="1"/>
    <col min="3" max="3" width="34.44140625" style="16" bestFit="1" customWidth="1"/>
    <col min="4" max="4" width="11.44140625" style="16"/>
    <col min="5" max="5" width="11.44140625" style="25"/>
    <col min="6" max="16384" width="11.44140625" style="16"/>
  </cols>
  <sheetData>
    <row r="1" spans="1:2" ht="13.2" x14ac:dyDescent="0.25">
      <c r="A1" s="498" t="s">
        <v>52</v>
      </c>
      <c r="B1" s="499"/>
    </row>
    <row r="2" spans="1:2" x14ac:dyDescent="0.2">
      <c r="A2" s="26" t="s">
        <v>53</v>
      </c>
      <c r="B2" s="27" t="s">
        <v>24</v>
      </c>
    </row>
    <row r="3" spans="1:2" x14ac:dyDescent="0.2">
      <c r="A3" s="25" t="s">
        <v>57</v>
      </c>
      <c r="B3" s="16" t="s">
        <v>138</v>
      </c>
    </row>
    <row r="4" spans="1:2" x14ac:dyDescent="0.2">
      <c r="A4" s="25" t="s">
        <v>58</v>
      </c>
      <c r="B4" s="16" t="s">
        <v>139</v>
      </c>
    </row>
    <row r="5" spans="1:2" x14ac:dyDescent="0.2">
      <c r="A5" s="25" t="s">
        <v>59</v>
      </c>
      <c r="B5" s="16" t="s">
        <v>140</v>
      </c>
    </row>
    <row r="6" spans="1:2" x14ac:dyDescent="0.2">
      <c r="A6" s="25" t="s">
        <v>60</v>
      </c>
      <c r="B6" s="16" t="s">
        <v>141</v>
      </c>
    </row>
    <row r="7" spans="1:2" x14ac:dyDescent="0.2">
      <c r="A7" s="25" t="s">
        <v>64</v>
      </c>
      <c r="B7" s="16" t="s">
        <v>63</v>
      </c>
    </row>
    <row r="8" spans="1:2" x14ac:dyDescent="0.2">
      <c r="A8" s="25" t="s">
        <v>66</v>
      </c>
      <c r="B8" s="16" t="s">
        <v>148</v>
      </c>
    </row>
    <row r="9" spans="1:2" x14ac:dyDescent="0.2">
      <c r="A9" s="25" t="s">
        <v>65</v>
      </c>
      <c r="B9" s="16" t="s">
        <v>142</v>
      </c>
    </row>
    <row r="10" spans="1:2" x14ac:dyDescent="0.2">
      <c r="A10" s="25" t="s">
        <v>67</v>
      </c>
      <c r="B10" s="16" t="s">
        <v>143</v>
      </c>
    </row>
    <row r="11" spans="1:2" x14ac:dyDescent="0.2">
      <c r="A11" s="25" t="s">
        <v>61</v>
      </c>
      <c r="B11" s="16" t="s">
        <v>144</v>
      </c>
    </row>
    <row r="12" spans="1:2" x14ac:dyDescent="0.2">
      <c r="A12" s="25" t="s">
        <v>152</v>
      </c>
      <c r="B12" s="16" t="s">
        <v>153</v>
      </c>
    </row>
    <row r="13" spans="1:2" x14ac:dyDescent="0.2">
      <c r="A13" s="25" t="s">
        <v>99</v>
      </c>
      <c r="B13" s="16" t="s">
        <v>145</v>
      </c>
    </row>
    <row r="14" spans="1:2" x14ac:dyDescent="0.2">
      <c r="A14" s="25" t="s">
        <v>62</v>
      </c>
      <c r="B14" s="16" t="s">
        <v>146</v>
      </c>
    </row>
    <row r="15" spans="1:2" x14ac:dyDescent="0.2">
      <c r="A15" s="292" t="s">
        <v>253</v>
      </c>
      <c r="B15" s="16" t="s">
        <v>254</v>
      </c>
    </row>
    <row r="16" spans="1:2" x14ac:dyDescent="0.2">
      <c r="A16" s="25" t="s">
        <v>68</v>
      </c>
      <c r="B16" s="16" t="s">
        <v>147</v>
      </c>
    </row>
    <row r="17" spans="1:3" x14ac:dyDescent="0.2">
      <c r="A17" s="292" t="s">
        <v>255</v>
      </c>
      <c r="B17" s="16" t="s">
        <v>256</v>
      </c>
    </row>
    <row r="18" spans="1:3" x14ac:dyDescent="0.2">
      <c r="A18" s="292" t="s">
        <v>257</v>
      </c>
      <c r="B18" s="16" t="s">
        <v>258</v>
      </c>
    </row>
    <row r="19" spans="1:3" x14ac:dyDescent="0.2">
      <c r="A19" s="25"/>
      <c r="B19" s="16"/>
    </row>
    <row r="21" spans="1:3" ht="13.2" x14ac:dyDescent="0.25">
      <c r="A21" s="498" t="s">
        <v>127</v>
      </c>
      <c r="B21" s="499"/>
    </row>
    <row r="23" spans="1:3" s="70" customFormat="1" ht="13.2" x14ac:dyDescent="0.25">
      <c r="A23" s="28" t="s">
        <v>128</v>
      </c>
      <c r="B23" s="29" t="s">
        <v>69</v>
      </c>
    </row>
    <row r="24" spans="1:3" s="70" customFormat="1" ht="13.2" x14ac:dyDescent="0.25">
      <c r="A24" s="16"/>
      <c r="B24" s="25" t="s">
        <v>70</v>
      </c>
    </row>
    <row r="25" spans="1:3" s="70" customFormat="1" ht="13.2" x14ac:dyDescent="0.25">
      <c r="A25" s="16"/>
      <c r="B25" s="25" t="s">
        <v>71</v>
      </c>
      <c r="C25" s="70" t="s">
        <v>220</v>
      </c>
    </row>
    <row r="26" spans="1:3" s="70" customFormat="1" ht="13.2" x14ac:dyDescent="0.25">
      <c r="A26" s="16"/>
      <c r="B26" s="25" t="s">
        <v>72</v>
      </c>
      <c r="C26" s="70" t="s">
        <v>221</v>
      </c>
    </row>
    <row r="27" spans="1:3" s="70" customFormat="1" ht="13.2" x14ac:dyDescent="0.25">
      <c r="A27" s="16"/>
      <c r="B27" s="25" t="s">
        <v>73</v>
      </c>
    </row>
    <row r="28" spans="1:3" s="70" customFormat="1" ht="13.2" x14ac:dyDescent="0.25">
      <c r="A28" s="16"/>
      <c r="B28" s="25" t="s">
        <v>222</v>
      </c>
      <c r="C28" s="70" t="s">
        <v>223</v>
      </c>
    </row>
    <row r="29" spans="1:3" s="70" customFormat="1" ht="13.2" x14ac:dyDescent="0.25">
      <c r="A29" s="16"/>
      <c r="B29" s="25" t="s">
        <v>74</v>
      </c>
    </row>
    <row r="30" spans="1:3" s="70" customFormat="1" ht="13.2" x14ac:dyDescent="0.25">
      <c r="A30" s="16"/>
      <c r="B30" s="25" t="s">
        <v>129</v>
      </c>
    </row>
    <row r="31" spans="1:3" s="70" customFormat="1" ht="13.2" x14ac:dyDescent="0.25">
      <c r="A31" s="16"/>
      <c r="B31" s="25" t="s">
        <v>224</v>
      </c>
    </row>
    <row r="32" spans="1:3" s="70" customFormat="1" ht="13.2" x14ac:dyDescent="0.25">
      <c r="A32" s="16"/>
      <c r="B32" s="25" t="s">
        <v>150</v>
      </c>
    </row>
    <row r="33" spans="1:3" s="70" customFormat="1" ht="13.2" x14ac:dyDescent="0.25">
      <c r="A33" s="16"/>
      <c r="B33" s="29" t="s">
        <v>11</v>
      </c>
    </row>
    <row r="34" spans="1:3" s="70" customFormat="1" ht="13.2" x14ac:dyDescent="0.25">
      <c r="A34" s="16"/>
      <c r="B34" s="25" t="s">
        <v>75</v>
      </c>
    </row>
    <row r="35" spans="1:3" s="70" customFormat="1" ht="13.2" x14ac:dyDescent="0.25">
      <c r="A35" s="16"/>
      <c r="B35" s="29" t="s">
        <v>76</v>
      </c>
    </row>
    <row r="36" spans="1:3" s="70" customFormat="1" ht="13.2" x14ac:dyDescent="0.25">
      <c r="A36" s="16"/>
      <c r="B36" s="25" t="s">
        <v>77</v>
      </c>
    </row>
    <row r="37" spans="1:3" s="70" customFormat="1" ht="13.2" x14ac:dyDescent="0.25">
      <c r="A37" s="28" t="s">
        <v>130</v>
      </c>
      <c r="B37" s="29" t="s">
        <v>78</v>
      </c>
    </row>
    <row r="38" spans="1:3" s="70" customFormat="1" ht="13.2" x14ac:dyDescent="0.25">
      <c r="A38" s="16"/>
      <c r="B38" s="25" t="s">
        <v>79</v>
      </c>
    </row>
    <row r="39" spans="1:3" s="70" customFormat="1" ht="13.2" x14ac:dyDescent="0.25">
      <c r="A39" s="16"/>
      <c r="B39" s="25" t="s">
        <v>80</v>
      </c>
    </row>
    <row r="40" spans="1:3" s="70" customFormat="1" ht="13.2" x14ac:dyDescent="0.25">
      <c r="A40" s="16"/>
      <c r="B40" s="25" t="s">
        <v>225</v>
      </c>
      <c r="C40" s="70" t="s">
        <v>226</v>
      </c>
    </row>
    <row r="41" spans="1:3" s="70" customFormat="1" ht="13.2" x14ac:dyDescent="0.25">
      <c r="A41" s="16"/>
      <c r="B41" s="25" t="s">
        <v>81</v>
      </c>
    </row>
    <row r="42" spans="1:3" s="70" customFormat="1" ht="13.2" x14ac:dyDescent="0.25">
      <c r="A42" s="16"/>
      <c r="B42" s="25" t="s">
        <v>122</v>
      </c>
    </row>
    <row r="43" spans="1:3" s="70" customFormat="1" ht="13.2" x14ac:dyDescent="0.25">
      <c r="A43" s="16"/>
      <c r="B43" s="29" t="s">
        <v>12</v>
      </c>
    </row>
    <row r="44" spans="1:3" s="70" customFormat="1" ht="13.2" x14ac:dyDescent="0.25">
      <c r="A44" s="16"/>
      <c r="B44" s="25" t="s">
        <v>82</v>
      </c>
    </row>
    <row r="45" spans="1:3" s="70" customFormat="1" ht="13.2" x14ac:dyDescent="0.25">
      <c r="A45" s="16"/>
      <c r="B45" s="25" t="s">
        <v>83</v>
      </c>
    </row>
    <row r="46" spans="1:3" s="70" customFormat="1" ht="13.2" x14ac:dyDescent="0.25">
      <c r="A46" s="16"/>
      <c r="B46" s="25" t="s">
        <v>227</v>
      </c>
    </row>
    <row r="47" spans="1:3" s="70" customFormat="1" ht="13.2" x14ac:dyDescent="0.25">
      <c r="A47" s="16"/>
      <c r="B47" s="29" t="s">
        <v>84</v>
      </c>
    </row>
    <row r="48" spans="1:3" s="70" customFormat="1" ht="13.2" x14ac:dyDescent="0.25">
      <c r="A48" s="16"/>
      <c r="B48" s="25" t="s">
        <v>85</v>
      </c>
    </row>
    <row r="49" spans="1:2" s="70" customFormat="1" ht="13.2" x14ac:dyDescent="0.25">
      <c r="A49" s="28" t="s">
        <v>131</v>
      </c>
      <c r="B49" s="29" t="s">
        <v>86</v>
      </c>
    </row>
    <row r="50" spans="1:2" s="70" customFormat="1" ht="13.2" x14ac:dyDescent="0.25">
      <c r="A50" s="16"/>
      <c r="B50" s="25" t="s">
        <v>87</v>
      </c>
    </row>
    <row r="51" spans="1:2" s="70" customFormat="1" ht="13.2" x14ac:dyDescent="0.25">
      <c r="A51" s="16"/>
      <c r="B51" s="25" t="s">
        <v>123</v>
      </c>
    </row>
    <row r="52" spans="1:2" s="70" customFormat="1" ht="13.2" x14ac:dyDescent="0.25">
      <c r="A52" s="16"/>
      <c r="B52" s="25" t="s">
        <v>88</v>
      </c>
    </row>
    <row r="53" spans="1:2" s="70" customFormat="1" ht="13.2" x14ac:dyDescent="0.25">
      <c r="A53" s="16"/>
      <c r="B53" s="25" t="s">
        <v>89</v>
      </c>
    </row>
    <row r="54" spans="1:2" s="70" customFormat="1" ht="13.2" x14ac:dyDescent="0.25">
      <c r="A54" s="16"/>
      <c r="B54" s="25" t="s">
        <v>124</v>
      </c>
    </row>
    <row r="55" spans="1:2" s="70" customFormat="1" ht="13.2" x14ac:dyDescent="0.25">
      <c r="A55" s="16"/>
      <c r="B55" s="25" t="s">
        <v>228</v>
      </c>
    </row>
    <row r="56" spans="1:2" s="70" customFormat="1" ht="13.2" x14ac:dyDescent="0.25">
      <c r="A56" s="16"/>
      <c r="B56" s="29" t="s">
        <v>90</v>
      </c>
    </row>
    <row r="57" spans="1:2" s="70" customFormat="1" ht="13.2" x14ac:dyDescent="0.25">
      <c r="A57" s="16"/>
      <c r="B57" s="25" t="s">
        <v>91</v>
      </c>
    </row>
    <row r="58" spans="1:2" s="70" customFormat="1" ht="13.2" x14ac:dyDescent="0.25">
      <c r="A58" s="28" t="s">
        <v>132</v>
      </c>
      <c r="B58" s="29" t="s">
        <v>92</v>
      </c>
    </row>
    <row r="59" spans="1:2" s="70" customFormat="1" ht="13.2" x14ac:dyDescent="0.25">
      <c r="A59" s="16"/>
      <c r="B59" s="25" t="s">
        <v>125</v>
      </c>
    </row>
    <row r="60" spans="1:2" s="70" customFormat="1" ht="13.2" x14ac:dyDescent="0.25">
      <c r="A60" s="16"/>
      <c r="B60" s="25" t="s">
        <v>93</v>
      </c>
    </row>
    <row r="61" spans="1:2" s="70" customFormat="1" ht="13.2" x14ac:dyDescent="0.25">
      <c r="A61" s="28" t="s">
        <v>94</v>
      </c>
      <c r="B61" s="29" t="s">
        <v>95</v>
      </c>
    </row>
    <row r="62" spans="1:2" s="70" customFormat="1" ht="13.2" x14ac:dyDescent="0.25">
      <c r="A62" s="16"/>
      <c r="B62" s="25" t="s">
        <v>96</v>
      </c>
    </row>
    <row r="63" spans="1:2" x14ac:dyDescent="0.2">
      <c r="A63" s="28"/>
      <c r="B63" s="29"/>
    </row>
    <row r="65" spans="1:2" ht="13.2" x14ac:dyDescent="0.25">
      <c r="A65" s="498" t="s">
        <v>181</v>
      </c>
      <c r="B65" s="499"/>
    </row>
    <row r="66" spans="1:2" x14ac:dyDescent="0.2">
      <c r="A66" s="26" t="s">
        <v>53</v>
      </c>
      <c r="B66" s="27" t="s">
        <v>24</v>
      </c>
    </row>
    <row r="67" spans="1:2" x14ac:dyDescent="0.2">
      <c r="A67" s="43" t="s">
        <v>182</v>
      </c>
      <c r="B67" s="25" t="s">
        <v>155</v>
      </c>
    </row>
    <row r="68" spans="1:2" x14ac:dyDescent="0.2">
      <c r="A68" s="43" t="s">
        <v>183</v>
      </c>
      <c r="B68" s="25" t="s">
        <v>156</v>
      </c>
    </row>
    <row r="69" spans="1:2" x14ac:dyDescent="0.2">
      <c r="A69" s="43" t="s">
        <v>184</v>
      </c>
      <c r="B69" s="25" t="s">
        <v>157</v>
      </c>
    </row>
    <row r="70" spans="1:2" x14ac:dyDescent="0.2">
      <c r="A70" s="43" t="s">
        <v>185</v>
      </c>
      <c r="B70" s="25" t="s">
        <v>158</v>
      </c>
    </row>
    <row r="71" spans="1:2" x14ac:dyDescent="0.2">
      <c r="A71" s="43" t="s">
        <v>214</v>
      </c>
      <c r="B71" s="25" t="s">
        <v>213</v>
      </c>
    </row>
    <row r="72" spans="1:2" x14ac:dyDescent="0.2">
      <c r="A72" s="43" t="s">
        <v>186</v>
      </c>
      <c r="B72" s="25" t="s">
        <v>159</v>
      </c>
    </row>
    <row r="73" spans="1:2" x14ac:dyDescent="0.2">
      <c r="A73" s="43" t="s">
        <v>187</v>
      </c>
      <c r="B73" s="25" t="s">
        <v>160</v>
      </c>
    </row>
    <row r="74" spans="1:2" x14ac:dyDescent="0.2">
      <c r="A74" s="43" t="s">
        <v>188</v>
      </c>
      <c r="B74" s="25" t="s">
        <v>161</v>
      </c>
    </row>
    <row r="75" spans="1:2" x14ac:dyDescent="0.2">
      <c r="A75" s="43" t="s">
        <v>189</v>
      </c>
      <c r="B75" s="25" t="s">
        <v>162</v>
      </c>
    </row>
    <row r="76" spans="1:2" x14ac:dyDescent="0.2">
      <c r="A76" s="43" t="s">
        <v>190</v>
      </c>
      <c r="B76" s="25" t="s">
        <v>163</v>
      </c>
    </row>
    <row r="77" spans="1:2" x14ac:dyDescent="0.2">
      <c r="A77" s="43" t="s">
        <v>191</v>
      </c>
      <c r="B77" s="25" t="s">
        <v>164</v>
      </c>
    </row>
    <row r="78" spans="1:2" x14ac:dyDescent="0.2">
      <c r="A78" s="43" t="s">
        <v>192</v>
      </c>
      <c r="B78" s="25" t="s">
        <v>165</v>
      </c>
    </row>
    <row r="79" spans="1:2" x14ac:dyDescent="0.2">
      <c r="A79" s="43" t="s">
        <v>193</v>
      </c>
      <c r="B79" s="25" t="s">
        <v>166</v>
      </c>
    </row>
    <row r="80" spans="1:2" x14ac:dyDescent="0.2">
      <c r="A80" s="43" t="s">
        <v>194</v>
      </c>
      <c r="B80" s="25" t="s">
        <v>167</v>
      </c>
    </row>
    <row r="81" spans="1:2" x14ac:dyDescent="0.2">
      <c r="A81" s="43" t="s">
        <v>195</v>
      </c>
      <c r="B81" s="25" t="s">
        <v>168</v>
      </c>
    </row>
    <row r="82" spans="1:2" x14ac:dyDescent="0.2">
      <c r="A82" s="43" t="s">
        <v>196</v>
      </c>
      <c r="B82" s="25" t="s">
        <v>169</v>
      </c>
    </row>
    <row r="83" spans="1:2" x14ac:dyDescent="0.2">
      <c r="A83" s="43" t="s">
        <v>217</v>
      </c>
      <c r="B83" s="25" t="s">
        <v>216</v>
      </c>
    </row>
    <row r="84" spans="1:2" x14ac:dyDescent="0.2">
      <c r="A84" s="43" t="s">
        <v>197</v>
      </c>
      <c r="B84" s="25" t="s">
        <v>170</v>
      </c>
    </row>
    <row r="85" spans="1:2" x14ac:dyDescent="0.2">
      <c r="A85" s="43" t="s">
        <v>198</v>
      </c>
      <c r="B85" s="25" t="s">
        <v>171</v>
      </c>
    </row>
    <row r="86" spans="1:2" x14ac:dyDescent="0.2">
      <c r="A86" s="43" t="s">
        <v>199</v>
      </c>
      <c r="B86" s="25" t="s">
        <v>172</v>
      </c>
    </row>
    <row r="87" spans="1:2" x14ac:dyDescent="0.2">
      <c r="A87" s="43" t="s">
        <v>200</v>
      </c>
      <c r="B87" s="25" t="s">
        <v>173</v>
      </c>
    </row>
    <row r="88" spans="1:2" x14ac:dyDescent="0.2">
      <c r="A88" s="43" t="s">
        <v>201</v>
      </c>
      <c r="B88" s="25" t="s">
        <v>174</v>
      </c>
    </row>
    <row r="89" spans="1:2" x14ac:dyDescent="0.2">
      <c r="A89" s="43" t="s">
        <v>202</v>
      </c>
      <c r="B89" s="25" t="s">
        <v>175</v>
      </c>
    </row>
    <row r="90" spans="1:2" x14ac:dyDescent="0.2">
      <c r="A90" s="43" t="s">
        <v>212</v>
      </c>
      <c r="B90" s="25" t="s">
        <v>211</v>
      </c>
    </row>
    <row r="91" spans="1:2" x14ac:dyDescent="0.2">
      <c r="A91" s="43" t="s">
        <v>203</v>
      </c>
      <c r="B91" s="25" t="s">
        <v>176</v>
      </c>
    </row>
    <row r="92" spans="1:2" x14ac:dyDescent="0.2">
      <c r="A92" s="43" t="s">
        <v>204</v>
      </c>
      <c r="B92" s="25" t="s">
        <v>177</v>
      </c>
    </row>
    <row r="93" spans="1:2" x14ac:dyDescent="0.2">
      <c r="A93" s="43" t="s">
        <v>205</v>
      </c>
      <c r="B93" s="25" t="s">
        <v>178</v>
      </c>
    </row>
    <row r="94" spans="1:2" x14ac:dyDescent="0.2">
      <c r="A94" s="43" t="s">
        <v>219</v>
      </c>
      <c r="B94" s="25" t="s">
        <v>218</v>
      </c>
    </row>
    <row r="95" spans="1:2" x14ac:dyDescent="0.2">
      <c r="A95" s="43" t="s">
        <v>206</v>
      </c>
      <c r="B95" s="25" t="s">
        <v>179</v>
      </c>
    </row>
    <row r="96" spans="1:2" x14ac:dyDescent="0.2">
      <c r="A96" s="43" t="s">
        <v>207</v>
      </c>
      <c r="B96" s="25" t="s">
        <v>180</v>
      </c>
    </row>
  </sheetData>
  <mergeCells count="3">
    <mergeCell ref="A1:B1"/>
    <mergeCell ref="A21:B21"/>
    <mergeCell ref="A65:B65"/>
  </mergeCells>
  <pageMargins left="0.74803149606299213" right="0.74803149606299213" top="0.98425196850393704" bottom="0.98425196850393704" header="0.19685039370078741" footer="0.19685039370078741"/>
  <pageSetup paperSize="8" orientation="portrait" r:id="rId1"/>
  <headerFooter alignWithMargins="0">
    <oddHeader>&amp;L&amp;8Área de Personal
Servicio de organización, desarrollo y selección de personas</oddHeader>
    <oddFooter>&amp;L&amp;P/&amp;N&amp;R&amp;F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RESUMEN</vt:lpstr>
      <vt:lpstr>PDI</vt:lpstr>
      <vt:lpstr>PTGAS</vt:lpstr>
      <vt:lpstr>Personal Técnico e Investigador</vt:lpstr>
      <vt:lpstr>Observaciones</vt:lpstr>
      <vt:lpstr>Categorías</vt:lpstr>
      <vt:lpstr>Categorías!Área_de_impresión</vt:lpstr>
      <vt:lpstr>PDI!Área_de_impresión</vt:lpstr>
      <vt:lpstr>'Personal Técnico e Investigador'!Área_de_impresión</vt:lpstr>
      <vt:lpstr>PTGAS!Área_de_impresión</vt:lpstr>
    </vt:vector>
  </TitlesOfParts>
  <Company>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Revuelta</dc:creator>
  <cp:lastModifiedBy>Rosa Marzo Urbina</cp:lastModifiedBy>
  <cp:lastPrinted>2025-08-20T12:03:56Z</cp:lastPrinted>
  <dcterms:created xsi:type="dcterms:W3CDTF">2012-01-26T11:44:11Z</dcterms:created>
  <dcterms:modified xsi:type="dcterms:W3CDTF">2025-08-20T12:04:26Z</dcterms:modified>
</cp:coreProperties>
</file>